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.istat.it\xendesktop\DaaS\reale\Desktop\CREAZIONE DATI DOWNLOAD NI 2024\11_Agricoltura\"/>
    </mc:Choice>
  </mc:AlternateContent>
  <bookViews>
    <workbookView xWindow="0" yWindow="0" windowWidth="20490" windowHeight="8790"/>
  </bookViews>
  <sheets>
    <sheet name="Aziende Agricole SAU e SAT" sheetId="6" r:id="rId1"/>
    <sheet name="Aziende Agricole numero" sheetId="10" r:id="rId2"/>
    <sheet name="Titolo possesso terreni" sheetId="7" r:id="rId3"/>
    <sheet name="Giornate di lavoro" sheetId="8" r:id="rId4"/>
    <sheet name="Caratteristiche" sheetId="9" r:id="rId5"/>
    <sheet name="UE-Aziende agricole e SAU" sheetId="11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9" l="1"/>
  <c r="H10" i="9"/>
  <c r="H11" i="9"/>
  <c r="H12" i="9"/>
  <c r="H13" i="9"/>
  <c r="H14" i="9"/>
  <c r="H8" i="9"/>
  <c r="E9" i="9"/>
  <c r="E10" i="9"/>
  <c r="E11" i="9"/>
  <c r="E12" i="9"/>
  <c r="E13" i="9"/>
  <c r="E14" i="9"/>
  <c r="E8" i="9"/>
  <c r="G10" i="8"/>
  <c r="G11" i="8"/>
  <c r="G12" i="8"/>
  <c r="G13" i="8"/>
  <c r="G14" i="8"/>
  <c r="G9" i="8"/>
  <c r="E10" i="8"/>
  <c r="E11" i="8"/>
  <c r="E12" i="8"/>
  <c r="E13" i="8"/>
  <c r="E14" i="8"/>
  <c r="E9" i="8"/>
  <c r="P28" i="10"/>
  <c r="P26" i="10"/>
  <c r="P24" i="10"/>
  <c r="P22" i="10"/>
  <c r="P20" i="10"/>
  <c r="P18" i="10"/>
  <c r="P16" i="10"/>
  <c r="P14" i="10"/>
  <c r="P12" i="10"/>
  <c r="P10" i="10"/>
  <c r="P29" i="10"/>
  <c r="P27" i="10"/>
  <c r="P25" i="10"/>
  <c r="P23" i="10"/>
  <c r="P21" i="10"/>
  <c r="P19" i="10"/>
  <c r="P17" i="10"/>
  <c r="P15" i="10"/>
  <c r="P13" i="10"/>
  <c r="P11" i="10"/>
  <c r="P9" i="10"/>
  <c r="H35" i="10"/>
  <c r="H31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J32" i="10"/>
  <c r="P32" i="10" s="1"/>
  <c r="B35" i="10"/>
  <c r="B34" i="10"/>
  <c r="H34" i="10" s="1"/>
  <c r="B33" i="10"/>
  <c r="H33" i="10" s="1"/>
  <c r="B32" i="10"/>
  <c r="H32" i="10" s="1"/>
  <c r="B31" i="10"/>
  <c r="B30" i="10"/>
  <c r="H30" i="10" s="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7" i="11"/>
  <c r="C7" i="11"/>
  <c r="B7" i="11"/>
  <c r="G8" i="6"/>
  <c r="H8" i="6"/>
  <c r="F8" i="6"/>
  <c r="K8" i="6"/>
  <c r="J8" i="6"/>
  <c r="J30" i="10" l="1"/>
  <c r="M29" i="10" s="1"/>
  <c r="J34" i="10"/>
  <c r="P34" i="10" s="1"/>
  <c r="J31" i="10"/>
  <c r="P31" i="10" s="1"/>
  <c r="J33" i="10"/>
  <c r="P33" i="10" s="1"/>
  <c r="J35" i="10"/>
  <c r="P35" i="10" s="1"/>
  <c r="E9" i="10"/>
  <c r="E11" i="10"/>
  <c r="E13" i="10"/>
  <c r="E15" i="10"/>
  <c r="E17" i="10"/>
  <c r="E19" i="10"/>
  <c r="E21" i="10"/>
  <c r="E23" i="10"/>
  <c r="E25" i="10"/>
  <c r="E27" i="10"/>
  <c r="E29" i="10"/>
  <c r="E31" i="10"/>
  <c r="E33" i="10"/>
  <c r="E35" i="10"/>
  <c r="M10" i="10"/>
  <c r="M12" i="10"/>
  <c r="M14" i="10"/>
  <c r="M16" i="10"/>
  <c r="M18" i="10"/>
  <c r="M20" i="10"/>
  <c r="M22" i="10"/>
  <c r="M24" i="10"/>
  <c r="M26" i="10"/>
  <c r="M28" i="10"/>
  <c r="M30" i="10"/>
  <c r="M32" i="10"/>
  <c r="M34" i="10"/>
  <c r="P30" i="10"/>
  <c r="E10" i="10"/>
  <c r="E12" i="10"/>
  <c r="E14" i="10"/>
  <c r="E16" i="10"/>
  <c r="E18" i="10"/>
  <c r="E20" i="10"/>
  <c r="E22" i="10"/>
  <c r="E24" i="10"/>
  <c r="E26" i="10"/>
  <c r="E28" i="10"/>
  <c r="E30" i="10"/>
  <c r="E32" i="10"/>
  <c r="E34" i="10"/>
  <c r="M9" i="10"/>
  <c r="M11" i="10"/>
  <c r="M13" i="10"/>
  <c r="M15" i="10"/>
  <c r="M17" i="10"/>
  <c r="M19" i="10"/>
  <c r="M21" i="10"/>
  <c r="M23" i="10"/>
  <c r="M25" i="10"/>
  <c r="M27" i="10"/>
  <c r="M31" i="10"/>
  <c r="M33" i="10"/>
  <c r="M35" i="10"/>
</calcChain>
</file>

<file path=xl/sharedStrings.xml><?xml version="1.0" encoding="utf-8"?>
<sst xmlns="http://schemas.openxmlformats.org/spreadsheetml/2006/main" count="148" uniqueCount="126">
  <si>
    <t>Solo proprietà</t>
  </si>
  <si>
    <t>Solo affitto</t>
  </si>
  <si>
    <t>Solo uso gratuito</t>
  </si>
  <si>
    <t>Proprietà e affitto</t>
  </si>
  <si>
    <t>Proprietà e uso gratuito</t>
  </si>
  <si>
    <t>Affitto e uso gratuito</t>
  </si>
  <si>
    <t>Proprietà, affitto e uso gratuito</t>
  </si>
  <si>
    <t>Senza terreni</t>
  </si>
  <si>
    <t>Totale non di proprietà</t>
  </si>
  <si>
    <t>Caratteristica</t>
  </si>
  <si>
    <t>Aziende agricole</t>
  </si>
  <si>
    <t>Numero</t>
  </si>
  <si>
    <t>Incidenza % sul totale</t>
  </si>
  <si>
    <t>2020/2010</t>
  </si>
  <si>
    <t>Capo azienda fino a 44 anni</t>
  </si>
  <si>
    <t>Capo azienda donna</t>
  </si>
  <si>
    <t>Capo azienda senza titolo di studio, licenza elementare o media</t>
  </si>
  <si>
    <t>Capo azienda con diploma</t>
  </si>
  <si>
    <t>Capo azienda con laurea</t>
  </si>
  <si>
    <t>Azienda informatizzata</t>
  </si>
  <si>
    <t>Aziende con attività connesse</t>
  </si>
  <si>
    <t xml:space="preserve">       Agriturismi</t>
  </si>
  <si>
    <t xml:space="preserve">       Contoterzismo</t>
  </si>
  <si>
    <t>Aziende che autoconsumano in tutto o in parte la produzione</t>
  </si>
  <si>
    <t>Categoria di manodopera</t>
  </si>
  <si>
    <t>Persone</t>
  </si>
  <si>
    <t>Giornate di lavoro standard</t>
  </si>
  <si>
    <t>Var.%</t>
  </si>
  <si>
    <t>2020/</t>
  </si>
  <si>
    <t>Composizioni %</t>
  </si>
  <si>
    <t>Manodopera familiare</t>
  </si>
  <si>
    <t>Manodopera non familiare</t>
  </si>
  <si>
    <t>Totale</t>
  </si>
  <si>
    <t>Differenza</t>
  </si>
  <si>
    <t>2020-</t>
  </si>
  <si>
    <t>Aziende zootecniche (2)</t>
  </si>
  <si>
    <t>Regione / Ripartizione</t>
  </si>
  <si>
    <t>Variazioni % 2020/2010</t>
  </si>
  <si>
    <t>Piemonte</t>
  </si>
  <si>
    <t>Valle d'Aosta/Vallée d'Aoste</t>
  </si>
  <si>
    <t>Lombardia</t>
  </si>
  <si>
    <t>Bolzano / 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</si>
  <si>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</si>
  <si>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</si>
  <si>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</si>
  <si>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</si>
  <si>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</si>
  <si>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</si>
  <si>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</si>
  <si>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</si>
  <si>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</si>
  <si>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</si>
  <si>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</si>
  <si>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</si>
  <si>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</si>
  <si>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</si>
  <si>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</si>
  <si>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</si>
  <si>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</si>
  <si>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</si>
  <si>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Nord ovest</t>
  </si>
  <si>
    <t>Nord est</t>
  </si>
  <si>
    <t>Centro</t>
  </si>
  <si>
    <t>Sud</t>
  </si>
  <si>
    <t>Isole</t>
  </si>
  <si>
    <t>Austria</t>
  </si>
  <si>
    <t>Belgium</t>
  </si>
  <si>
    <t>Bulgaria</t>
  </si>
  <si>
    <t>Croatia</t>
  </si>
  <si>
    <t>Cyprus</t>
  </si>
  <si>
    <t>Czechia</t>
  </si>
  <si>
    <t>Denmark</t>
  </si>
  <si>
    <t>Estonia</t>
  </si>
  <si>
    <t>Finland</t>
  </si>
  <si>
    <t>France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</si>
  <si>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</si>
  <si>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</si>
  <si>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</si>
  <si>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</si>
  <si>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</si>
  <si>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</si>
  <si>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</si>
  <si>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</si>
  <si>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</si>
  <si>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</si>
  <si>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</si>
  <si>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</si>
  <si>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</si>
  <si>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</si>
  <si>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</si>
  <si>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</si>
  <si>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EU 28</t>
  </si>
  <si>
    <t>Germany</t>
  </si>
  <si>
    <t>Numero aziende</t>
  </si>
  <si>
    <t>Incidenze %</t>
  </si>
  <si>
    <t>STATO</t>
  </si>
  <si>
    <t>Dati assoluti (migliaia di ettari)</t>
  </si>
  <si>
    <t>Indici a base 1982=100</t>
  </si>
  <si>
    <t>Medie per azienda (ettari)</t>
  </si>
  <si>
    <t>ANNO</t>
  </si>
  <si>
    <t>Numero di</t>
  </si>
  <si>
    <t>aziende</t>
  </si>
  <si>
    <t>SAU</t>
  </si>
  <si>
    <t>SAT</t>
  </si>
  <si>
    <t>Titolo di possesso</t>
  </si>
  <si>
    <t>Variazioni %</t>
  </si>
  <si>
    <t xml:space="preserve">     Forma continuativa</t>
  </si>
  <si>
    <t xml:space="preserve">     Forma saltuaria</t>
  </si>
  <si>
    <t xml:space="preserve">     Lavoratori non assunti direttamente dall'azienda</t>
  </si>
  <si>
    <t>Incidenza %</t>
  </si>
  <si>
    <t>sul totale</t>
  </si>
  <si>
    <t xml:space="preserve">Dati assoluti </t>
  </si>
  <si>
    <t>Variazioni% rispetto al 2010</t>
  </si>
  <si>
    <t>SAU)</t>
  </si>
  <si>
    <t>SAU media (ettari)</t>
  </si>
  <si>
    <r>
      <t>Fonte</t>
    </r>
    <r>
      <rPr>
        <sz val="9"/>
        <color theme="1"/>
        <rFont val="Arial Narrow"/>
        <family val="2"/>
      </rPr>
      <t>: elaborazioni su dati EUROSTAT.</t>
    </r>
  </si>
  <si>
    <t>(1)      I dati territoriali sono attribuiti alla regione o provincia autonoma in cui è localizzata la sede legale o il centro aziendale dell’azienda agricola.</t>
  </si>
  <si>
    <t>(2)      Aziende con capi di bestiame al 1 dicembre.</t>
  </si>
  <si>
    <r>
      <t xml:space="preserve">Aziende agricole e aziende agricole zootecniche, per regione o provincia autonoma (1), nel 2020 e nel 2010. </t>
    </r>
    <r>
      <rPr>
        <sz val="10"/>
        <color theme="1"/>
        <rFont val="Arial"/>
        <family val="2"/>
      </rPr>
      <t>Valori assoluti, composizioni percentuali, variazioni percentuali</t>
    </r>
  </si>
  <si>
    <r>
      <rPr>
        <sz val="11"/>
        <color theme="1"/>
        <rFont val="Arial"/>
        <family val="2"/>
      </rPr>
      <t>Aziende agricole, Superfici Agricole Utilizzate(SAU) e Superfici Agricole Totali (SAT), dal 1982 al 2020</t>
    </r>
    <r>
      <rPr>
        <b/>
        <sz val="11"/>
        <color rgb="FF808080"/>
        <rFont val="Arial"/>
        <family val="2"/>
      </rPr>
      <t xml:space="preserve">. </t>
    </r>
    <r>
      <rPr>
        <sz val="10"/>
        <color theme="1"/>
        <rFont val="Arial"/>
        <family val="2"/>
      </rPr>
      <t>Valori assoluti, indici a base 1982=100, dimensioni medie</t>
    </r>
  </si>
  <si>
    <r>
      <t xml:space="preserve">Aziende agricole per titolo di possesso dei terreni, nel 2020 e nel 2010. </t>
    </r>
    <r>
      <rPr>
        <sz val="10"/>
        <color theme="1"/>
        <rFont val="Arial"/>
        <family val="2"/>
      </rPr>
      <t>Valori assoluti, composizioni percentuali, variazioni percentuali</t>
    </r>
  </si>
  <si>
    <r>
      <t xml:space="preserve">Alcune caratteristiche dell'azienda agricola e del capo azienda, nel 2020 e nel 2010. </t>
    </r>
    <r>
      <rPr>
        <sz val="9.5"/>
        <color theme="1"/>
        <rFont val="Arial"/>
        <family val="2"/>
      </rPr>
      <t>Valori assoluti, incidenze percentuali, variazioni percentuali</t>
    </r>
  </si>
  <si>
    <r>
      <t xml:space="preserve">       </t>
    </r>
    <r>
      <rPr>
        <sz val="9"/>
        <color theme="1"/>
        <rFont val="Arial"/>
        <family val="2"/>
      </rPr>
      <t>Produzione di energia rinnovabile</t>
    </r>
  </si>
  <si>
    <r>
      <t xml:space="preserve">Aziende agricole e SAU negli Stati dell'Unione Europea, nel 2020. </t>
    </r>
    <r>
      <rPr>
        <sz val="9.5"/>
        <color theme="1"/>
        <rFont val="Arial Narrow"/>
        <family val="2"/>
      </rPr>
      <t>Valori assoluti, composizioni percentuali, variazioni percentuali rispetto al 2010</t>
    </r>
  </si>
  <si>
    <t>SAU ( ettari)</t>
  </si>
  <si>
    <r>
      <t xml:space="preserve">Persone e giornate di lavoro standard </t>
    </r>
    <r>
      <rPr>
        <sz val="11"/>
        <color rgb="FFFF0000"/>
        <rFont val="Arial Narrow"/>
        <family val="2"/>
      </rPr>
      <t xml:space="preserve">pro-capite </t>
    </r>
    <r>
      <rPr>
        <sz val="11"/>
        <color theme="1"/>
        <rFont val="Arial Narrow"/>
        <family val="2"/>
      </rPr>
      <t xml:space="preserve">per categoria di manodopera. Anni 2020 e 2010. </t>
    </r>
    <r>
      <rPr>
        <sz val="9.5"/>
        <color theme="1"/>
        <rFont val="Arial Narrow"/>
        <family val="2"/>
      </rPr>
      <t>Valori assoluti, composizioni percentuali, variazioni percentuali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</si>
</sst>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sz val="9.5"/>
      <color theme="1"/>
      <name val="Arial Narrow"/>
      <family val="2"/>
    </font>
    <font>
      <sz val="9"/>
      <color theme="1"/>
      <name val="Arial Narrow"/>
      <family val="2"/>
    </font>
    <font>
      <i/>
      <sz val="9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808080"/>
      <name val="Arial"/>
      <family val="2"/>
    </font>
    <font>
      <sz val="9.5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u/>
      <sz val="8"/>
      <color rgb="FF000000"/>
      <name val="Arial"/>
      <family val="2"/>
    </font>
    <font>
      <u/>
      <sz val="8"/>
      <color theme="1"/>
      <name val="Arial Narrow"/>
      <family val="2"/>
    </font>
    <font>
      <sz val="11"/>
      <color rgb="FFFF0000"/>
      <name val="Arial Narrow"/>
      <family val="2"/>
    </font>
    <font>
      <sz val="10"/>
      <color rgb="FF00295A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7" fillId="0" borderId="0" xfId="0" applyFont="1"/>
    <xf numFmtId="0" fontId="15" fillId="2" borderId="0" xfId="0" applyFont="1" applyFill="1" applyAlignment="1">
      <alignment horizontal="right" vertical="center" wrapText="1"/>
    </xf>
    <xf numFmtId="0" fontId="17" fillId="2" borderId="0" xfId="0" applyFont="1" applyFill="1" applyBorder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3" fontId="17" fillId="2" borderId="1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0" xfId="0" applyFont="1" applyFill="1" applyBorder="1" applyAlignment="1">
      <alignment horizontal="right" vertical="center" wrapText="1"/>
    </xf>
    <xf numFmtId="0" fontId="17" fillId="2" borderId="2" xfId="0" applyFont="1" applyFill="1" applyBorder="1" applyAlignment="1">
      <alignment vertical="center" wrapText="1"/>
    </xf>
    <xf numFmtId="3" fontId="17" fillId="2" borderId="2" xfId="0" applyNumberFormat="1" applyFont="1" applyFill="1" applyBorder="1" applyAlignment="1">
      <alignment horizontal="right" vertical="center"/>
    </xf>
    <xf numFmtId="0" fontId="17" fillId="2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right" vertical="center"/>
    </xf>
    <xf numFmtId="0" fontId="17" fillId="2" borderId="2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3" fontId="1" fillId="2" borderId="2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vertical="center"/>
    </xf>
    <xf numFmtId="3" fontId="11" fillId="2" borderId="2" xfId="0" applyNumberFormat="1" applyFont="1" applyFill="1" applyBorder="1" applyAlignment="1">
      <alignment horizontal="right" vertical="center"/>
    </xf>
    <xf numFmtId="0" fontId="12" fillId="2" borderId="2" xfId="0" applyFont="1" applyFill="1" applyBorder="1" applyAlignment="1">
      <alignment vertical="center" wrapText="1"/>
    </xf>
    <xf numFmtId="3" fontId="12" fillId="2" borderId="2" xfId="0" applyNumberFormat="1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3" fontId="17" fillId="2" borderId="2" xfId="0" applyNumberFormat="1" applyFont="1" applyFill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6" fillId="2" borderId="2" xfId="0" applyFont="1" applyFill="1" applyBorder="1" applyAlignment="1">
      <alignment vertical="center" wrapText="1"/>
    </xf>
    <xf numFmtId="3" fontId="16" fillId="2" borderId="2" xfId="0" applyNumberFormat="1" applyFont="1" applyFill="1" applyBorder="1" applyAlignment="1">
      <alignment horizontal="right" vertical="center" wrapText="1"/>
    </xf>
    <xf numFmtId="0" fontId="16" fillId="2" borderId="2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/>
    </xf>
    <xf numFmtId="3" fontId="1" fillId="0" borderId="2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3" fontId="15" fillId="2" borderId="2" xfId="0" applyNumberFormat="1" applyFont="1" applyFill="1" applyBorder="1" applyAlignment="1">
      <alignment horizontal="right" vertical="center" wrapText="1"/>
    </xf>
    <xf numFmtId="3" fontId="15" fillId="0" borderId="2" xfId="0" applyNumberFormat="1" applyFont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0" fontId="14" fillId="2" borderId="2" xfId="0" applyFont="1" applyFill="1" applyBorder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9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164" fontId="17" fillId="2" borderId="2" xfId="0" applyNumberFormat="1" applyFont="1" applyFill="1" applyBorder="1" applyAlignment="1">
      <alignment horizontal="right" vertical="center"/>
    </xf>
    <xf numFmtId="164" fontId="17" fillId="2" borderId="2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11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4" fontId="11" fillId="2" borderId="2" xfId="0" applyNumberFormat="1" applyFont="1" applyFill="1" applyBorder="1" applyAlignment="1">
      <alignment horizontal="right" vertical="center"/>
    </xf>
    <xf numFmtId="164" fontId="12" fillId="2" borderId="2" xfId="0" applyNumberFormat="1" applyFont="1" applyFill="1" applyBorder="1" applyAlignment="1">
      <alignment horizontal="right" vertical="center"/>
    </xf>
    <xf numFmtId="3" fontId="7" fillId="0" borderId="0" xfId="0" applyNumberFormat="1" applyFont="1"/>
    <xf numFmtId="164" fontId="17" fillId="0" borderId="2" xfId="0" applyNumberFormat="1" applyFont="1" applyBorder="1" applyAlignment="1">
      <alignment horizontal="right" vertical="center" wrapText="1"/>
    </xf>
    <xf numFmtId="164" fontId="17" fillId="0" borderId="2" xfId="0" applyNumberFormat="1" applyFont="1" applyBorder="1" applyAlignment="1">
      <alignment horizontal="right" vertical="center"/>
    </xf>
    <xf numFmtId="164" fontId="16" fillId="2" borderId="2" xfId="0" applyNumberFormat="1" applyFont="1" applyFill="1" applyBorder="1" applyAlignment="1">
      <alignment horizontal="right" vertical="center" wrapText="1"/>
    </xf>
    <xf numFmtId="164" fontId="16" fillId="2" borderId="2" xfId="0" applyNumberFormat="1" applyFont="1" applyFill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 wrapText="1"/>
    </xf>
    <xf numFmtId="3" fontId="21" fillId="2" borderId="0" xfId="0" applyNumberFormat="1" applyFont="1" applyFill="1" applyAlignment="1">
      <alignment vertical="top"/>
    </xf>
    <xf numFmtId="0" fontId="21" fillId="2" borderId="0" xfId="0" applyFont="1" applyFill="1" applyAlignment="1">
      <alignment vertical="top"/>
    </xf>
    <xf numFmtId="164" fontId="15" fillId="2" borderId="2" xfId="0" applyNumberFormat="1" applyFont="1" applyFill="1" applyBorder="1" applyAlignment="1">
      <alignment horizontal="right" vertical="center" wrapText="1"/>
    </xf>
    <xf numFmtId="164" fontId="15" fillId="2" borderId="2" xfId="0" applyNumberFormat="1" applyFont="1" applyFill="1" applyBorder="1" applyAlignment="1">
      <alignment horizontal="right" vertical="center"/>
    </xf>
    <xf numFmtId="164" fontId="15" fillId="0" borderId="2" xfId="0" applyNumberFormat="1" applyFont="1" applyBorder="1" applyAlignment="1">
      <alignment horizontal="right" vertical="center" wrapText="1"/>
    </xf>
    <xf numFmtId="0" fontId="15" fillId="4" borderId="2" xfId="0" applyFont="1" applyFill="1" applyBorder="1" applyAlignment="1">
      <alignment vertical="center" wrapText="1"/>
    </xf>
    <xf numFmtId="3" fontId="21" fillId="3" borderId="0" xfId="0" applyNumberFormat="1" applyFont="1" applyFill="1" applyAlignment="1">
      <alignment vertical="top"/>
    </xf>
    <xf numFmtId="3" fontId="15" fillId="0" borderId="2" xfId="0" applyNumberFormat="1" applyFont="1" applyFill="1" applyBorder="1" applyAlignment="1">
      <alignment horizontal="right" vertical="center" wrapText="1"/>
    </xf>
    <xf numFmtId="0" fontId="21" fillId="3" borderId="0" xfId="0" applyFont="1" applyFill="1" applyAlignment="1">
      <alignment horizontal="center" vertical="top" wrapText="1"/>
    </xf>
    <xf numFmtId="3" fontId="21" fillId="0" borderId="0" xfId="0" applyNumberFormat="1" applyFont="1" applyFill="1" applyAlignment="1">
      <alignment vertical="top"/>
    </xf>
    <xf numFmtId="0" fontId="21" fillId="0" borderId="0" xfId="0" applyFont="1" applyFill="1" applyAlignment="1">
      <alignment vertical="top"/>
    </xf>
    <xf numFmtId="3" fontId="7" fillId="0" borderId="0" xfId="0" applyNumberFormat="1" applyFont="1" applyFill="1"/>
    <xf numFmtId="0" fontId="7" fillId="0" borderId="0" xfId="0" applyFont="1" applyFill="1"/>
    <xf numFmtId="0" fontId="0" fillId="0" borderId="0" xfId="0" applyFill="1"/>
    <xf numFmtId="0" fontId="21" fillId="0" borderId="0" xfId="0" applyFont="1" applyFill="1" applyAlignment="1">
      <alignment horizontal="center" vertical="top" wrapText="1"/>
    </xf>
    <xf numFmtId="3" fontId="0" fillId="0" borderId="0" xfId="0" applyNumberFormat="1" applyFill="1"/>
    <xf numFmtId="0" fontId="17" fillId="2" borderId="0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justify" vertical="center"/>
    </xf>
    <xf numFmtId="0" fontId="7" fillId="0" borderId="1" xfId="0" applyFont="1" applyBorder="1" applyAlignment="1"/>
    <xf numFmtId="0" fontId="17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0" xfId="0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center"/>
    </xf>
    <xf numFmtId="0" fontId="17" fillId="2" borderId="0" xfId="0" applyFont="1" applyFill="1" applyBorder="1" applyAlignment="1">
      <alignment vertical="center"/>
    </xf>
    <xf numFmtId="0" fontId="17" fillId="2" borderId="1" xfId="0" applyFont="1" applyFill="1" applyBorder="1" applyAlignment="1">
      <alignment vertical="center"/>
    </xf>
    <xf numFmtId="0" fontId="7" fillId="0" borderId="1" xfId="0" applyFont="1" applyBorder="1" applyAlignment="1">
      <alignment horizontal="justify" vertical="center"/>
    </xf>
    <xf numFmtId="0" fontId="11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right" vertical="center"/>
    </xf>
    <xf numFmtId="0" fontId="12" fillId="0" borderId="0" xfId="0" applyFont="1" applyBorder="1" applyAlignment="1">
      <alignment horizontal="justify" vertical="center"/>
    </xf>
    <xf numFmtId="0" fontId="12" fillId="0" borderId="0" xfId="0" applyFont="1" applyBorder="1" applyAlignment="1"/>
    <xf numFmtId="0" fontId="12" fillId="0" borderId="0" xfId="0" applyFont="1" applyAlignment="1">
      <alignment horizontal="justify" vertical="center"/>
    </xf>
    <xf numFmtId="0" fontId="12" fillId="0" borderId="0" xfId="0" applyFont="1" applyAlignment="1"/>
    <xf numFmtId="0" fontId="11" fillId="2" borderId="0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center" wrapText="1"/>
    </xf>
    <xf numFmtId="0" fontId="6" fillId="0" borderId="1" xfId="0" applyFont="1" applyBorder="1" applyAlignment="1">
      <alignment horizontal="justify"/>
    </xf>
    <xf numFmtId="0" fontId="0" fillId="0" borderId="1" xfId="0" applyFont="1" applyBorder="1" applyAlignment="1"/>
    <xf numFmtId="0" fontId="1" fillId="2" borderId="3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Border="1" applyAlignment="1">
      <alignment horizontal="justify" vertical="center"/>
    </xf>
    <xf numFmtId="0" fontId="0" fillId="0" borderId="0" xfId="0" applyFont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11</xdr:col>
      <xdr:colOff>19050</xdr:colOff>
      <xdr:row>3</xdr:row>
      <xdr:rowOff>133350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38100"/>
          <a:ext cx="6781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19050</xdr:rowOff>
    </xdr:from>
    <xdr:to>
      <xdr:col>15</xdr:col>
      <xdr:colOff>447674</xdr:colOff>
      <xdr:row>3</xdr:row>
      <xdr:rowOff>74404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" y="19050"/>
          <a:ext cx="9191625" cy="598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7</xdr:col>
      <xdr:colOff>285750</xdr:colOff>
      <xdr:row>3</xdr:row>
      <xdr:rowOff>95250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63150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10</xdr:col>
      <xdr:colOff>352425</xdr:colOff>
      <xdr:row>3</xdr:row>
      <xdr:rowOff>104775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81915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304800</xdr:colOff>
      <xdr:row>2</xdr:row>
      <xdr:rowOff>179757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0" cy="5417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9</xdr:col>
      <xdr:colOff>533400</xdr:colOff>
      <xdr:row>2</xdr:row>
      <xdr:rowOff>78339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5895975" cy="459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12"/>
  <sheetViews>
    <sheetView tabSelected="1" workbookViewId="0">
      <selection activeCell="B8" sqref="B8"/>
    </sheetView>
  </sheetViews>
  <sheetFormatPr defaultColWidth="9.1796875" defaultRowHeight="14" x14ac:dyDescent="0.3"/>
  <cols>
    <col min="1" max="1" width="9.26953125" style="6" bestFit="1" customWidth="1"/>
    <col min="2" max="2" width="10.1796875" style="6" bestFit="1" customWidth="1"/>
    <col min="3" max="4" width="9.26953125" style="6" bestFit="1" customWidth="1"/>
    <col min="5" max="5" width="9.1796875" style="6"/>
    <col min="6" max="8" width="9.26953125" style="6" bestFit="1" customWidth="1"/>
    <col min="9" max="9" width="9.1796875" style="6"/>
    <col min="10" max="11" width="9.26953125" style="6" bestFit="1" customWidth="1"/>
    <col min="12" max="16384" width="9.1796875" style="6"/>
  </cols>
  <sheetData>
    <row r="4" spans="1:11" ht="36" customHeight="1" x14ac:dyDescent="0.3">
      <c r="A4" s="108" t="s">
        <v>119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</row>
    <row r="5" spans="1:11" ht="69" customHeight="1" x14ac:dyDescent="0.3">
      <c r="A5" s="8"/>
      <c r="B5" s="110" t="s">
        <v>96</v>
      </c>
      <c r="C5" s="110"/>
      <c r="D5" s="110"/>
      <c r="E5" s="8"/>
      <c r="F5" s="110" t="s">
        <v>97</v>
      </c>
      <c r="G5" s="110"/>
      <c r="H5" s="110"/>
      <c r="I5" s="8"/>
      <c r="J5" s="111" t="s">
        <v>98</v>
      </c>
      <c r="K5" s="111"/>
    </row>
    <row r="6" spans="1:11" x14ac:dyDescent="0.3">
      <c r="A6" s="112" t="s">
        <v>99</v>
      </c>
      <c r="B6" s="14" t="s">
        <v>100</v>
      </c>
      <c r="C6" s="114" t="s">
        <v>102</v>
      </c>
      <c r="D6" s="114" t="s">
        <v>103</v>
      </c>
      <c r="E6" s="116"/>
      <c r="F6" s="14" t="s">
        <v>100</v>
      </c>
      <c r="G6" s="114" t="s">
        <v>102</v>
      </c>
      <c r="H6" s="114" t="s">
        <v>103</v>
      </c>
      <c r="I6" s="116"/>
      <c r="J6" s="106" t="s">
        <v>102</v>
      </c>
      <c r="K6" s="106" t="s">
        <v>103</v>
      </c>
    </row>
    <row r="7" spans="1:11" x14ac:dyDescent="0.3">
      <c r="A7" s="113"/>
      <c r="B7" s="13" t="s">
        <v>101</v>
      </c>
      <c r="C7" s="115"/>
      <c r="D7" s="115"/>
      <c r="E7" s="117"/>
      <c r="F7" s="13" t="s">
        <v>101</v>
      </c>
      <c r="G7" s="115"/>
      <c r="H7" s="115"/>
      <c r="I7" s="117"/>
      <c r="J7" s="107"/>
      <c r="K7" s="107"/>
    </row>
    <row r="8" spans="1:11" x14ac:dyDescent="0.3">
      <c r="A8" s="15">
        <v>2020</v>
      </c>
      <c r="B8" s="16">
        <v>1133006</v>
      </c>
      <c r="C8" s="16">
        <v>12432</v>
      </c>
      <c r="D8" s="16">
        <v>16086</v>
      </c>
      <c r="E8" s="17"/>
      <c r="F8" s="76">
        <f>+B8/B$12*100</f>
        <v>36.162251150451404</v>
      </c>
      <c r="G8" s="76">
        <f t="shared" ref="G8:H8" si="0">+C8/C$12*100</f>
        <v>78.519547779953257</v>
      </c>
      <c r="H8" s="76">
        <f t="shared" si="0"/>
        <v>71.818912402893119</v>
      </c>
      <c r="I8" s="17"/>
      <c r="J8" s="76">
        <f>+C8/B8*1000</f>
        <v>10.972580904249403</v>
      </c>
      <c r="K8" s="77">
        <f>+D8/B8*1000</f>
        <v>14.197630021376762</v>
      </c>
    </row>
    <row r="9" spans="1:11" x14ac:dyDescent="0.3">
      <c r="A9" s="15">
        <v>2010</v>
      </c>
      <c r="B9" s="16">
        <v>1620884</v>
      </c>
      <c r="C9" s="16">
        <v>12856</v>
      </c>
      <c r="D9" s="16">
        <v>17081</v>
      </c>
      <c r="E9" s="17"/>
      <c r="F9" s="18">
        <v>51.7</v>
      </c>
      <c r="G9" s="18">
        <v>81.2</v>
      </c>
      <c r="H9" s="18">
        <v>76.3</v>
      </c>
      <c r="I9" s="17"/>
      <c r="J9" s="18">
        <v>7.9</v>
      </c>
      <c r="K9" s="19">
        <v>10.5</v>
      </c>
    </row>
    <row r="10" spans="1:11" x14ac:dyDescent="0.3">
      <c r="A10" s="15">
        <v>2000</v>
      </c>
      <c r="B10" s="16">
        <v>2396274</v>
      </c>
      <c r="C10" s="16">
        <v>13182</v>
      </c>
      <c r="D10" s="16">
        <v>18767</v>
      </c>
      <c r="E10" s="17"/>
      <c r="F10" s="18">
        <v>76.5</v>
      </c>
      <c r="G10" s="18">
        <v>83.3</v>
      </c>
      <c r="H10" s="18">
        <v>83.8</v>
      </c>
      <c r="I10" s="17"/>
      <c r="J10" s="18">
        <v>5.5</v>
      </c>
      <c r="K10" s="19">
        <v>7.8</v>
      </c>
    </row>
    <row r="11" spans="1:11" x14ac:dyDescent="0.3">
      <c r="A11" s="9">
        <v>1990</v>
      </c>
      <c r="B11" s="10">
        <v>2848136</v>
      </c>
      <c r="C11" s="10">
        <v>15026</v>
      </c>
      <c r="D11" s="10">
        <v>21628</v>
      </c>
      <c r="E11" s="11"/>
      <c r="F11" s="12">
        <v>90.9</v>
      </c>
      <c r="G11" s="12">
        <v>94.9</v>
      </c>
      <c r="H11" s="12">
        <v>96.6</v>
      </c>
      <c r="I11" s="11"/>
      <c r="J11" s="12">
        <v>5.3</v>
      </c>
      <c r="K11" s="13">
        <v>7.6</v>
      </c>
    </row>
    <row r="12" spans="1:11" x14ac:dyDescent="0.3">
      <c r="A12" s="9">
        <v>1982</v>
      </c>
      <c r="B12" s="10">
        <v>3133118</v>
      </c>
      <c r="C12" s="10">
        <v>15833</v>
      </c>
      <c r="D12" s="10">
        <v>22398</v>
      </c>
      <c r="E12" s="11"/>
      <c r="F12" s="12">
        <v>100</v>
      </c>
      <c r="G12" s="12">
        <v>100</v>
      </c>
      <c r="H12" s="12">
        <v>100</v>
      </c>
      <c r="I12" s="11"/>
      <c r="J12" s="12">
        <v>5.0999999999999996</v>
      </c>
      <c r="K12" s="13">
        <v>7.1</v>
      </c>
    </row>
  </sheetData>
  <mergeCells count="13">
    <mergeCell ref="J6:J7"/>
    <mergeCell ref="K6:K7"/>
    <mergeCell ref="A4:K4"/>
    <mergeCell ref="B5:D5"/>
    <mergeCell ref="F5:H5"/>
    <mergeCell ref="J5:K5"/>
    <mergeCell ref="A6:A7"/>
    <mergeCell ref="C6:C7"/>
    <mergeCell ref="D6:D7"/>
    <mergeCell ref="E6:E7"/>
    <mergeCell ref="G6:G7"/>
    <mergeCell ref="H6:H7"/>
    <mergeCell ref="I6:I7"/>
  </mergeCells>
  <pageMargins left="0.7" right="0.7" top="0.75" bottom="0.75" header="0.3" footer="0.3"/>
  <pageSetup paperSize="9" orientation="portrait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37"/>
  <sheetViews>
    <sheetView topLeftCell="A4" workbookViewId="0">
      <selection activeCell="S16" sqref="S16"/>
    </sheetView>
  </sheetViews>
  <sheetFormatPr defaultColWidth="9.1796875" defaultRowHeight="14" x14ac:dyDescent="0.3"/>
  <cols>
    <col min="1" max="1" width="23.26953125" style="6" customWidth="1"/>
    <col min="2" max="3" width="9.1796875" style="6"/>
    <col min="4" max="4" width="5.26953125" style="6" customWidth="1"/>
    <col min="5" max="5" width="10" style="6" bestFit="1" customWidth="1"/>
    <col min="6" max="6" width="9.1796875" style="6"/>
    <col min="7" max="7" width="4.54296875" style="6" customWidth="1"/>
    <col min="8" max="8" width="9.1796875" style="6"/>
    <col min="9" max="9" width="5.26953125" style="6" customWidth="1"/>
    <col min="10" max="11" width="9.1796875" style="6"/>
    <col min="12" max="12" width="4.7265625" style="6" customWidth="1"/>
    <col min="13" max="14" width="9.1796875" style="6"/>
    <col min="15" max="15" width="5.54296875" style="6" customWidth="1"/>
    <col min="16" max="16384" width="9.1796875" style="6"/>
  </cols>
  <sheetData>
    <row r="4" spans="1:16" ht="33" customHeight="1" x14ac:dyDescent="0.3">
      <c r="A4" s="118" t="s">
        <v>118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</row>
    <row r="5" spans="1:16" x14ac:dyDescent="0.3">
      <c r="A5" s="28"/>
      <c r="B5" s="119" t="s">
        <v>10</v>
      </c>
      <c r="C5" s="119"/>
      <c r="D5" s="119"/>
      <c r="E5" s="119"/>
      <c r="F5" s="119"/>
      <c r="G5" s="119"/>
      <c r="H5" s="119"/>
      <c r="I5" s="29"/>
      <c r="J5" s="120" t="s">
        <v>35</v>
      </c>
      <c r="K5" s="120"/>
      <c r="L5" s="120"/>
      <c r="M5" s="120"/>
      <c r="N5" s="120"/>
      <c r="O5" s="120"/>
      <c r="P5" s="120"/>
    </row>
    <row r="6" spans="1:16" x14ac:dyDescent="0.3">
      <c r="A6" s="121" t="s">
        <v>36</v>
      </c>
      <c r="B6" s="123" t="s">
        <v>11</v>
      </c>
      <c r="C6" s="123"/>
      <c r="D6" s="125"/>
      <c r="E6" s="126" t="s">
        <v>29</v>
      </c>
      <c r="F6" s="126"/>
      <c r="G6" s="125"/>
      <c r="H6" s="125" t="s">
        <v>37</v>
      </c>
      <c r="I6" s="129"/>
      <c r="J6" s="126" t="s">
        <v>11</v>
      </c>
      <c r="K6" s="126"/>
      <c r="L6" s="125"/>
      <c r="M6" s="134" t="s">
        <v>109</v>
      </c>
      <c r="N6" s="134"/>
      <c r="O6" s="125"/>
      <c r="P6" s="125" t="s">
        <v>37</v>
      </c>
    </row>
    <row r="7" spans="1:16" x14ac:dyDescent="0.3">
      <c r="A7" s="121"/>
      <c r="B7" s="124"/>
      <c r="C7" s="124"/>
      <c r="D7" s="125"/>
      <c r="E7" s="127"/>
      <c r="F7" s="127"/>
      <c r="G7" s="125"/>
      <c r="H7" s="125"/>
      <c r="I7" s="129"/>
      <c r="J7" s="127"/>
      <c r="K7" s="127"/>
      <c r="L7" s="125"/>
      <c r="M7" s="127" t="s">
        <v>110</v>
      </c>
      <c r="N7" s="127"/>
      <c r="O7" s="125"/>
      <c r="P7" s="125"/>
    </row>
    <row r="8" spans="1:16" x14ac:dyDescent="0.3">
      <c r="A8" s="122"/>
      <c r="B8" s="30">
        <v>2020</v>
      </c>
      <c r="C8" s="30">
        <v>2010</v>
      </c>
      <c r="D8" s="30"/>
      <c r="E8" s="30">
        <v>2020</v>
      </c>
      <c r="F8" s="30">
        <v>2010</v>
      </c>
      <c r="G8" s="30"/>
      <c r="H8" s="128"/>
      <c r="I8" s="31"/>
      <c r="J8" s="30">
        <v>2020</v>
      </c>
      <c r="K8" s="30">
        <v>2010</v>
      </c>
      <c r="L8" s="30"/>
      <c r="M8" s="30">
        <v>2020</v>
      </c>
      <c r="N8" s="30">
        <v>2010</v>
      </c>
      <c r="O8" s="30"/>
      <c r="P8" s="128"/>
    </row>
    <row r="9" spans="1:16" ht="18" customHeight="1" x14ac:dyDescent="0.3">
      <c r="A9" s="32" t="s">
        <v>38</v>
      </c>
      <c r="B9" s="33">
        <v>50575</v>
      </c>
      <c r="C9" s="33">
        <v>67148</v>
      </c>
      <c r="D9" s="34"/>
      <c r="E9" s="80">
        <f>+B9/B$30*100</f>
        <v>4.4637892473649741</v>
      </c>
      <c r="F9" s="80">
        <v>4.0999999999999996</v>
      </c>
      <c r="G9" s="34"/>
      <c r="H9" s="82">
        <f>+(B9/C9-1)*100</f>
        <v>-24.681301006731402</v>
      </c>
      <c r="I9" s="35"/>
      <c r="J9" s="36">
        <v>17382</v>
      </c>
      <c r="K9" s="36">
        <v>19737</v>
      </c>
      <c r="L9" s="35"/>
      <c r="M9" s="80">
        <f>+J9/J$30*100</f>
        <v>8.1231890830918783</v>
      </c>
      <c r="N9" s="80">
        <v>29.4</v>
      </c>
      <c r="O9" s="35"/>
      <c r="P9" s="82">
        <f>+(J9/K9-1)*100</f>
        <v>-11.931904544763638</v>
      </c>
    </row>
    <row r="10" spans="1:16" ht="18" customHeight="1" x14ac:dyDescent="0.3">
      <c r="A10" s="32" t="s">
        <v>39</v>
      </c>
      <c r="B10" s="33">
        <v>2449</v>
      </c>
      <c r="C10" s="33">
        <v>3554</v>
      </c>
      <c r="D10" s="34"/>
      <c r="E10" s="80">
        <f t="shared" ref="E10:E35" si="0">+B10/B$30*100</f>
        <v>0.21615066469197869</v>
      </c>
      <c r="F10" s="80">
        <v>0.2</v>
      </c>
      <c r="G10" s="34"/>
      <c r="H10" s="82">
        <f t="shared" ref="H10:H35" si="1">+(B10/C10-1)*100</f>
        <v>-31.091727630838495</v>
      </c>
      <c r="I10" s="35"/>
      <c r="J10" s="36">
        <v>1424</v>
      </c>
      <c r="K10" s="36">
        <v>1480</v>
      </c>
      <c r="L10" s="35"/>
      <c r="M10" s="80">
        <f t="shared" ref="M10:M35" si="2">+J10/J$30*100</f>
        <v>0.66548275539770074</v>
      </c>
      <c r="N10" s="80">
        <v>41.6</v>
      </c>
      <c r="O10" s="35"/>
      <c r="P10" s="82">
        <f t="shared" ref="P10:P35" si="3">+(J10/K10-1)*100</f>
        <v>-3.7837837837837784</v>
      </c>
    </row>
    <row r="11" spans="1:16" ht="18" customHeight="1" x14ac:dyDescent="0.3">
      <c r="A11" s="32" t="s">
        <v>40</v>
      </c>
      <c r="B11" s="33">
        <v>43500</v>
      </c>
      <c r="C11" s="33">
        <v>54333</v>
      </c>
      <c r="D11" s="34"/>
      <c r="E11" s="80">
        <f t="shared" si="0"/>
        <v>3.8393441870563794</v>
      </c>
      <c r="F11" s="80">
        <v>3.4</v>
      </c>
      <c r="G11" s="34"/>
      <c r="H11" s="82">
        <f t="shared" si="1"/>
        <v>-19.938159129810618</v>
      </c>
      <c r="I11" s="35"/>
      <c r="J11" s="36">
        <v>19065</v>
      </c>
      <c r="K11" s="36">
        <v>22064</v>
      </c>
      <c r="L11" s="35"/>
      <c r="M11" s="80">
        <f t="shared" si="2"/>
        <v>8.9097111879614914</v>
      </c>
      <c r="N11" s="80">
        <v>40.6</v>
      </c>
      <c r="O11" s="35"/>
      <c r="P11" s="82">
        <f t="shared" si="3"/>
        <v>-13.59227701232777</v>
      </c>
    </row>
    <row r="12" spans="1:16" ht="18" customHeight="1" x14ac:dyDescent="0.3">
      <c r="A12" s="32" t="s">
        <v>41</v>
      </c>
      <c r="B12" s="33">
        <v>19852</v>
      </c>
      <c r="C12" s="33">
        <v>20247</v>
      </c>
      <c r="D12" s="34"/>
      <c r="E12" s="80">
        <f t="shared" si="0"/>
        <v>1.7521531218722586</v>
      </c>
      <c r="F12" s="80">
        <v>1.2</v>
      </c>
      <c r="G12" s="34"/>
      <c r="H12" s="82">
        <f t="shared" si="1"/>
        <v>-1.9509063071072252</v>
      </c>
      <c r="I12" s="35"/>
      <c r="J12" s="36">
        <v>10128</v>
      </c>
      <c r="K12" s="36">
        <v>9970</v>
      </c>
      <c r="L12" s="35"/>
      <c r="M12" s="80">
        <f t="shared" si="2"/>
        <v>4.7331526310870178</v>
      </c>
      <c r="N12" s="80">
        <v>49.2</v>
      </c>
      <c r="O12" s="35"/>
      <c r="P12" s="82">
        <f t="shared" si="3"/>
        <v>1.5847542627883682</v>
      </c>
    </row>
    <row r="13" spans="1:16" ht="18" customHeight="1" x14ac:dyDescent="0.3">
      <c r="A13" s="32" t="s">
        <v>42</v>
      </c>
      <c r="B13" s="33">
        <v>14135</v>
      </c>
      <c r="C13" s="33">
        <v>16446</v>
      </c>
      <c r="D13" s="34"/>
      <c r="E13" s="80">
        <f t="shared" si="0"/>
        <v>1.24756620882855</v>
      </c>
      <c r="F13" s="80">
        <v>1</v>
      </c>
      <c r="G13" s="34"/>
      <c r="H13" s="82">
        <f t="shared" si="1"/>
        <v>-14.052049130487653</v>
      </c>
      <c r="I13" s="35"/>
      <c r="J13" s="36">
        <v>3352</v>
      </c>
      <c r="K13" s="36">
        <v>2389</v>
      </c>
      <c r="L13" s="35"/>
      <c r="M13" s="80">
        <f t="shared" si="2"/>
        <v>1.5665015422002055</v>
      </c>
      <c r="N13" s="80">
        <v>14.5</v>
      </c>
      <c r="O13" s="35"/>
      <c r="P13" s="82">
        <f t="shared" si="3"/>
        <v>40.309753034742577</v>
      </c>
    </row>
    <row r="14" spans="1:16" ht="18" customHeight="1" x14ac:dyDescent="0.3">
      <c r="A14" s="32" t="s">
        <v>43</v>
      </c>
      <c r="B14" s="33">
        <v>82483</v>
      </c>
      <c r="C14" s="33">
        <v>119384</v>
      </c>
      <c r="D14" s="34"/>
      <c r="E14" s="80">
        <f t="shared" si="0"/>
        <v>7.2800144041602604</v>
      </c>
      <c r="F14" s="80">
        <v>7.4</v>
      </c>
      <c r="G14" s="34"/>
      <c r="H14" s="82">
        <f t="shared" si="1"/>
        <v>-30.909502110835618</v>
      </c>
      <c r="I14" s="35"/>
      <c r="J14" s="36">
        <v>15985</v>
      </c>
      <c r="K14" s="36">
        <v>20009</v>
      </c>
      <c r="L14" s="35"/>
      <c r="M14" s="80">
        <f t="shared" si="2"/>
        <v>7.4703243293765782</v>
      </c>
      <c r="N14" s="80">
        <v>16.8</v>
      </c>
      <c r="O14" s="35"/>
      <c r="P14" s="82">
        <f t="shared" si="3"/>
        <v>-20.110950072467393</v>
      </c>
    </row>
    <row r="15" spans="1:16" ht="18" customHeight="1" x14ac:dyDescent="0.3">
      <c r="A15" s="32" t="s">
        <v>44</v>
      </c>
      <c r="B15" s="33">
        <v>16259</v>
      </c>
      <c r="C15" s="33">
        <v>22316</v>
      </c>
      <c r="D15" s="34"/>
      <c r="E15" s="80">
        <f t="shared" si="0"/>
        <v>1.4350321180999925</v>
      </c>
      <c r="F15" s="80">
        <v>1.4</v>
      </c>
      <c r="G15" s="34"/>
      <c r="H15" s="82">
        <f t="shared" si="1"/>
        <v>-27.141960924896935</v>
      </c>
      <c r="I15" s="35"/>
      <c r="J15" s="36">
        <v>3652</v>
      </c>
      <c r="K15" s="36">
        <v>3343</v>
      </c>
      <c r="L15" s="35"/>
      <c r="M15" s="80">
        <f t="shared" si="2"/>
        <v>1.7067015608935414</v>
      </c>
      <c r="N15" s="80">
        <v>15</v>
      </c>
      <c r="O15" s="35"/>
      <c r="P15" s="82">
        <f t="shared" si="3"/>
        <v>9.2431947352677355</v>
      </c>
    </row>
    <row r="16" spans="1:16" ht="18" customHeight="1" x14ac:dyDescent="0.3">
      <c r="A16" s="32" t="s">
        <v>45</v>
      </c>
      <c r="B16" s="33">
        <v>12442</v>
      </c>
      <c r="C16" s="33">
        <v>20208</v>
      </c>
      <c r="D16" s="34"/>
      <c r="E16" s="80">
        <f t="shared" si="0"/>
        <v>1.0981406982840338</v>
      </c>
      <c r="F16" s="80">
        <v>1.2</v>
      </c>
      <c r="G16" s="34"/>
      <c r="H16" s="82">
        <f t="shared" si="1"/>
        <v>-38.430324623911325</v>
      </c>
      <c r="I16" s="35"/>
      <c r="J16" s="36">
        <v>3253</v>
      </c>
      <c r="K16" s="36">
        <v>2542</v>
      </c>
      <c r="L16" s="35"/>
      <c r="M16" s="80">
        <f t="shared" si="2"/>
        <v>1.5202355360314048</v>
      </c>
      <c r="N16" s="80">
        <v>12.6</v>
      </c>
      <c r="O16" s="35"/>
      <c r="P16" s="82">
        <f t="shared" si="3"/>
        <v>27.970102281667984</v>
      </c>
    </row>
    <row r="17" spans="1:16" ht="18" customHeight="1" x14ac:dyDescent="0.3">
      <c r="A17" s="32" t="s">
        <v>46</v>
      </c>
      <c r="B17" s="33">
        <v>52811</v>
      </c>
      <c r="C17" s="33">
        <v>73466</v>
      </c>
      <c r="D17" s="34"/>
      <c r="E17" s="80">
        <f t="shared" si="0"/>
        <v>4.6611403646582632</v>
      </c>
      <c r="F17" s="80">
        <v>4.5</v>
      </c>
      <c r="G17" s="34"/>
      <c r="H17" s="82">
        <f t="shared" si="1"/>
        <v>-28.115046416029188</v>
      </c>
      <c r="I17" s="35"/>
      <c r="J17" s="36">
        <v>10479</v>
      </c>
      <c r="K17" s="36">
        <v>12618</v>
      </c>
      <c r="L17" s="35"/>
      <c r="M17" s="80">
        <f t="shared" si="2"/>
        <v>4.8971866529582204</v>
      </c>
      <c r="N17" s="80">
        <v>17.2</v>
      </c>
      <c r="O17" s="35"/>
      <c r="P17" s="82">
        <f t="shared" si="3"/>
        <v>-16.95197337137423</v>
      </c>
    </row>
    <row r="18" spans="1:16" ht="18" customHeight="1" x14ac:dyDescent="0.3">
      <c r="A18" s="32" t="s">
        <v>47</v>
      </c>
      <c r="B18" s="33">
        <v>52337</v>
      </c>
      <c r="C18" s="33">
        <v>72686</v>
      </c>
      <c r="D18" s="34"/>
      <c r="E18" s="80">
        <f t="shared" si="0"/>
        <v>4.6193047521372348</v>
      </c>
      <c r="F18" s="80">
        <v>4.5</v>
      </c>
      <c r="G18" s="34"/>
      <c r="H18" s="82">
        <f t="shared" si="1"/>
        <v>-27.995762595272822</v>
      </c>
      <c r="I18" s="35"/>
      <c r="J18" s="36">
        <v>10800</v>
      </c>
      <c r="K18" s="36">
        <v>9900</v>
      </c>
      <c r="L18" s="35"/>
      <c r="M18" s="80">
        <f t="shared" si="2"/>
        <v>5.0472006729600905</v>
      </c>
      <c r="N18" s="80">
        <v>13.6</v>
      </c>
      <c r="O18" s="35"/>
      <c r="P18" s="82">
        <f t="shared" si="3"/>
        <v>9.0909090909090828</v>
      </c>
    </row>
    <row r="19" spans="1:16" ht="18" customHeight="1" x14ac:dyDescent="0.3">
      <c r="A19" s="32" t="s">
        <v>48</v>
      </c>
      <c r="B19" s="33">
        <v>27458</v>
      </c>
      <c r="C19" s="33">
        <v>36244</v>
      </c>
      <c r="D19" s="34"/>
      <c r="E19" s="80">
        <f t="shared" si="0"/>
        <v>2.4234646594987144</v>
      </c>
      <c r="F19" s="80">
        <v>2.2000000000000002</v>
      </c>
      <c r="G19" s="34"/>
      <c r="H19" s="82">
        <f t="shared" si="1"/>
        <v>-24.24125372475444</v>
      </c>
      <c r="I19" s="35"/>
      <c r="J19" s="36">
        <v>7241</v>
      </c>
      <c r="K19" s="36">
        <v>5009</v>
      </c>
      <c r="L19" s="35"/>
      <c r="M19" s="80">
        <f t="shared" si="2"/>
        <v>3.3839611178614821</v>
      </c>
      <c r="N19" s="80">
        <v>13.8</v>
      </c>
      <c r="O19" s="35"/>
      <c r="P19" s="82">
        <f t="shared" si="3"/>
        <v>44.559792373727291</v>
      </c>
    </row>
    <row r="20" spans="1:16" ht="18" customHeight="1" x14ac:dyDescent="0.3">
      <c r="A20" s="32" t="s">
        <v>49</v>
      </c>
      <c r="B20" s="33">
        <v>33808</v>
      </c>
      <c r="C20" s="33">
        <v>44866</v>
      </c>
      <c r="D20" s="34"/>
      <c r="E20" s="80">
        <f t="shared" si="0"/>
        <v>2.9839206500230362</v>
      </c>
      <c r="F20" s="80">
        <v>2.8</v>
      </c>
      <c r="G20" s="34"/>
      <c r="H20" s="82">
        <f t="shared" si="1"/>
        <v>-24.646725805732629</v>
      </c>
      <c r="I20" s="35"/>
      <c r="J20" s="36">
        <v>8484</v>
      </c>
      <c r="K20" s="36">
        <v>6486</v>
      </c>
      <c r="L20" s="35"/>
      <c r="M20" s="80">
        <f t="shared" si="2"/>
        <v>3.9648565286475375</v>
      </c>
      <c r="N20" s="80">
        <v>14.5</v>
      </c>
      <c r="O20" s="35"/>
      <c r="P20" s="82">
        <f t="shared" si="3"/>
        <v>30.804810360777068</v>
      </c>
    </row>
    <row r="21" spans="1:16" ht="18" customHeight="1" x14ac:dyDescent="0.3">
      <c r="A21" s="32" t="s">
        <v>50</v>
      </c>
      <c r="B21" s="33">
        <v>62740</v>
      </c>
      <c r="C21" s="33">
        <v>98216</v>
      </c>
      <c r="D21" s="34"/>
      <c r="E21" s="80">
        <f t="shared" si="0"/>
        <v>5.5374817079521206</v>
      </c>
      <c r="F21" s="80">
        <v>6.1</v>
      </c>
      <c r="G21" s="34"/>
      <c r="H21" s="82">
        <f t="shared" si="1"/>
        <v>-36.12038771686894</v>
      </c>
      <c r="I21" s="35"/>
      <c r="J21" s="36">
        <v>14527</v>
      </c>
      <c r="K21" s="36">
        <v>14502</v>
      </c>
      <c r="L21" s="35"/>
      <c r="M21" s="80">
        <f t="shared" si="2"/>
        <v>6.7889522385269654</v>
      </c>
      <c r="N21" s="80">
        <v>14.8</v>
      </c>
      <c r="O21" s="35"/>
      <c r="P21" s="82">
        <f t="shared" si="3"/>
        <v>0.1723900151703317</v>
      </c>
    </row>
    <row r="22" spans="1:16" ht="18" customHeight="1" x14ac:dyDescent="0.3">
      <c r="A22" s="32" t="s">
        <v>51</v>
      </c>
      <c r="B22" s="33">
        <v>44448</v>
      </c>
      <c r="C22" s="33">
        <v>66837</v>
      </c>
      <c r="D22" s="34"/>
      <c r="E22" s="80">
        <f t="shared" si="0"/>
        <v>3.9230154120984357</v>
      </c>
      <c r="F22" s="80">
        <v>4.0999999999999996</v>
      </c>
      <c r="G22" s="34"/>
      <c r="H22" s="82">
        <f t="shared" si="1"/>
        <v>-33.497912832712416</v>
      </c>
      <c r="I22" s="35"/>
      <c r="J22" s="36">
        <v>9976</v>
      </c>
      <c r="K22" s="36">
        <v>7767</v>
      </c>
      <c r="L22" s="35"/>
      <c r="M22" s="80">
        <f t="shared" si="2"/>
        <v>4.6621179549490606</v>
      </c>
      <c r="N22" s="80">
        <v>11.6</v>
      </c>
      <c r="O22" s="35"/>
      <c r="P22" s="82">
        <f t="shared" si="3"/>
        <v>28.440839448950683</v>
      </c>
    </row>
    <row r="23" spans="1:16" ht="18" customHeight="1" x14ac:dyDescent="0.3">
      <c r="A23" s="32" t="s">
        <v>52</v>
      </c>
      <c r="B23" s="33">
        <v>18707</v>
      </c>
      <c r="C23" s="33">
        <v>26272</v>
      </c>
      <c r="D23" s="34"/>
      <c r="E23" s="80">
        <f t="shared" si="0"/>
        <v>1.6510945220060618</v>
      </c>
      <c r="F23" s="80">
        <v>1.6</v>
      </c>
      <c r="G23" s="34"/>
      <c r="H23" s="82">
        <f t="shared" si="1"/>
        <v>-28.794914738124234</v>
      </c>
      <c r="I23" s="35"/>
      <c r="J23" s="36">
        <v>4265</v>
      </c>
      <c r="K23" s="36">
        <v>4022</v>
      </c>
      <c r="L23" s="35"/>
      <c r="M23" s="80">
        <f t="shared" si="2"/>
        <v>1.9931769324235911</v>
      </c>
      <c r="N23" s="80">
        <v>15.3</v>
      </c>
      <c r="O23" s="35"/>
      <c r="P23" s="82">
        <f t="shared" si="3"/>
        <v>6.0417702635504833</v>
      </c>
    </row>
    <row r="24" spans="1:16" ht="18" customHeight="1" x14ac:dyDescent="0.3">
      <c r="A24" s="32" t="s">
        <v>53</v>
      </c>
      <c r="B24" s="33">
        <v>79983</v>
      </c>
      <c r="C24" s="33">
        <v>136872</v>
      </c>
      <c r="D24" s="34"/>
      <c r="E24" s="80">
        <f t="shared" si="0"/>
        <v>7.0593624393869057</v>
      </c>
      <c r="F24" s="80">
        <v>8.4</v>
      </c>
      <c r="G24" s="34"/>
      <c r="H24" s="82">
        <f t="shared" si="1"/>
        <v>-41.563650710152558</v>
      </c>
      <c r="I24" s="35"/>
      <c r="J24" s="36">
        <v>13391</v>
      </c>
      <c r="K24" s="36">
        <v>14705</v>
      </c>
      <c r="L24" s="35"/>
      <c r="M24" s="80">
        <f t="shared" si="2"/>
        <v>6.2580615010748675</v>
      </c>
      <c r="N24" s="80">
        <v>10.7</v>
      </c>
      <c r="O24" s="35"/>
      <c r="P24" s="82">
        <f t="shared" si="3"/>
        <v>-8.9357361441686489</v>
      </c>
    </row>
    <row r="25" spans="1:16" ht="18" customHeight="1" x14ac:dyDescent="0.3">
      <c r="A25" s="32" t="s">
        <v>54</v>
      </c>
      <c r="B25" s="33">
        <v>194497</v>
      </c>
      <c r="C25" s="33">
        <v>271754</v>
      </c>
      <c r="D25" s="34"/>
      <c r="E25" s="80">
        <f t="shared" si="0"/>
        <v>17.166458077009299</v>
      </c>
      <c r="F25" s="80">
        <v>16.8</v>
      </c>
      <c r="G25" s="34"/>
      <c r="H25" s="82">
        <f t="shared" si="1"/>
        <v>-28.429020364005687</v>
      </c>
      <c r="I25" s="35"/>
      <c r="J25" s="36">
        <v>5840</v>
      </c>
      <c r="K25" s="36">
        <v>9012</v>
      </c>
      <c r="L25" s="35"/>
      <c r="M25" s="80">
        <f t="shared" si="2"/>
        <v>2.7292270305636039</v>
      </c>
      <c r="N25" s="80">
        <v>3.3</v>
      </c>
      <c r="O25" s="35"/>
      <c r="P25" s="82">
        <f t="shared" si="3"/>
        <v>-35.197514425210827</v>
      </c>
    </row>
    <row r="26" spans="1:16" ht="18" customHeight="1" x14ac:dyDescent="0.3">
      <c r="A26" s="32" t="s">
        <v>55</v>
      </c>
      <c r="B26" s="33">
        <v>35093</v>
      </c>
      <c r="C26" s="33">
        <v>51756</v>
      </c>
      <c r="D26" s="34"/>
      <c r="E26" s="80">
        <f t="shared" si="0"/>
        <v>3.0973357599165405</v>
      </c>
      <c r="F26" s="80">
        <v>3.2</v>
      </c>
      <c r="G26" s="34"/>
      <c r="H26" s="82">
        <f t="shared" si="1"/>
        <v>-32.19530102790015</v>
      </c>
      <c r="I26" s="35"/>
      <c r="J26" s="36">
        <v>5923</v>
      </c>
      <c r="K26" s="36">
        <v>5847</v>
      </c>
      <c r="L26" s="35"/>
      <c r="M26" s="80">
        <f t="shared" si="2"/>
        <v>2.7680157024020935</v>
      </c>
      <c r="N26" s="80">
        <v>11.3</v>
      </c>
      <c r="O26" s="35"/>
      <c r="P26" s="82">
        <f t="shared" si="3"/>
        <v>1.2998118693346994</v>
      </c>
    </row>
    <row r="27" spans="1:16" ht="18" customHeight="1" x14ac:dyDescent="0.3">
      <c r="A27" s="32" t="s">
        <v>56</v>
      </c>
      <c r="B27" s="33">
        <v>98396</v>
      </c>
      <c r="C27" s="33">
        <v>137790</v>
      </c>
      <c r="D27" s="34"/>
      <c r="E27" s="80">
        <f t="shared" si="0"/>
        <v>8.6845082903356197</v>
      </c>
      <c r="F27" s="80">
        <v>8.5</v>
      </c>
      <c r="G27" s="34"/>
      <c r="H27" s="82">
        <f t="shared" si="1"/>
        <v>-28.589883155526529</v>
      </c>
      <c r="I27" s="35"/>
      <c r="J27" s="36">
        <v>9973</v>
      </c>
      <c r="K27" s="36">
        <v>10189</v>
      </c>
      <c r="L27" s="35"/>
      <c r="M27" s="80">
        <f t="shared" si="2"/>
        <v>4.6607159547621269</v>
      </c>
      <c r="N27" s="80">
        <v>7.4</v>
      </c>
      <c r="O27" s="35"/>
      <c r="P27" s="82">
        <f t="shared" si="3"/>
        <v>-2.119933261360285</v>
      </c>
    </row>
    <row r="28" spans="1:16" ht="18" customHeight="1" x14ac:dyDescent="0.3">
      <c r="A28" s="32" t="s">
        <v>57</v>
      </c>
      <c r="B28" s="33">
        <v>143809</v>
      </c>
      <c r="C28" s="33">
        <v>219677</v>
      </c>
      <c r="D28" s="34"/>
      <c r="E28" s="80">
        <f t="shared" si="0"/>
        <v>12.69269536083657</v>
      </c>
      <c r="F28" s="80">
        <v>13.6</v>
      </c>
      <c r="G28" s="34"/>
      <c r="H28" s="82">
        <f t="shared" si="1"/>
        <v>-34.536159907500554</v>
      </c>
      <c r="I28" s="35"/>
      <c r="J28" s="36">
        <v>14782</v>
      </c>
      <c r="K28" s="36">
        <v>15308</v>
      </c>
      <c r="L28" s="35"/>
      <c r="M28" s="80">
        <f t="shared" si="2"/>
        <v>6.9081222544163001</v>
      </c>
      <c r="N28" s="80">
        <v>7</v>
      </c>
      <c r="O28" s="35"/>
      <c r="P28" s="82">
        <f t="shared" si="3"/>
        <v>-3.436111836947997</v>
      </c>
    </row>
    <row r="29" spans="1:16" ht="18" customHeight="1" x14ac:dyDescent="0.3">
      <c r="A29" s="32" t="s">
        <v>58</v>
      </c>
      <c r="B29" s="33">
        <v>47224</v>
      </c>
      <c r="C29" s="33">
        <v>60812</v>
      </c>
      <c r="D29" s="34"/>
      <c r="E29" s="80">
        <f t="shared" si="0"/>
        <v>4.1680273537827688</v>
      </c>
      <c r="F29" s="80">
        <v>3.8</v>
      </c>
      <c r="G29" s="34"/>
      <c r="H29" s="82">
        <f t="shared" si="1"/>
        <v>-22.3442741564165</v>
      </c>
      <c r="I29" s="35"/>
      <c r="J29" s="36">
        <v>24058</v>
      </c>
      <c r="K29" s="36">
        <v>20550</v>
      </c>
      <c r="L29" s="35"/>
      <c r="M29" s="80">
        <f t="shared" si="2"/>
        <v>11.243106832414245</v>
      </c>
      <c r="N29" s="80">
        <v>33.799999999999997</v>
      </c>
      <c r="O29" s="35"/>
      <c r="P29" s="82">
        <f t="shared" si="3"/>
        <v>17.070559610705605</v>
      </c>
    </row>
    <row r="30" spans="1:16" ht="18" customHeight="1" x14ac:dyDescent="0.3">
      <c r="A30" s="37" t="s">
        <v>59</v>
      </c>
      <c r="B30" s="38">
        <f>SUM(B9:B29)</f>
        <v>1133006</v>
      </c>
      <c r="C30" s="38">
        <v>1620884</v>
      </c>
      <c r="D30" s="39"/>
      <c r="E30" s="81">
        <f t="shared" si="0"/>
        <v>100</v>
      </c>
      <c r="F30" s="81">
        <v>100</v>
      </c>
      <c r="G30" s="39"/>
      <c r="H30" s="83">
        <f t="shared" si="1"/>
        <v>-30.099501259806381</v>
      </c>
      <c r="I30" s="40"/>
      <c r="J30" s="38">
        <f>SUM(J9:J29)</f>
        <v>213980</v>
      </c>
      <c r="K30" s="33">
        <v>217449</v>
      </c>
      <c r="L30" s="35"/>
      <c r="M30" s="80">
        <f t="shared" si="2"/>
        <v>100</v>
      </c>
      <c r="N30" s="80">
        <v>13.4</v>
      </c>
      <c r="O30" s="35"/>
      <c r="P30" s="83">
        <f t="shared" si="3"/>
        <v>-1.5953166029735733</v>
      </c>
    </row>
    <row r="31" spans="1:16" ht="18" customHeight="1" x14ac:dyDescent="0.3">
      <c r="A31" s="37" t="s">
        <v>60</v>
      </c>
      <c r="B31" s="38">
        <f>+B9+B10+B11+B16</f>
        <v>108966</v>
      </c>
      <c r="C31" s="38">
        <v>145243</v>
      </c>
      <c r="D31" s="39"/>
      <c r="E31" s="81">
        <f t="shared" si="0"/>
        <v>9.6174247973973657</v>
      </c>
      <c r="F31" s="81">
        <v>9</v>
      </c>
      <c r="G31" s="39"/>
      <c r="H31" s="83">
        <f t="shared" si="1"/>
        <v>-24.976763079804186</v>
      </c>
      <c r="I31" s="40"/>
      <c r="J31" s="38">
        <f>+J9+J10+J11+J16</f>
        <v>41124</v>
      </c>
      <c r="K31" s="33">
        <v>45823</v>
      </c>
      <c r="L31" s="35"/>
      <c r="M31" s="80">
        <f t="shared" si="2"/>
        <v>19.218618562482476</v>
      </c>
      <c r="N31" s="80">
        <v>31.5</v>
      </c>
      <c r="O31" s="35"/>
      <c r="P31" s="83">
        <f t="shared" si="3"/>
        <v>-10.254675599589724</v>
      </c>
    </row>
    <row r="32" spans="1:16" ht="18" customHeight="1" x14ac:dyDescent="0.3">
      <c r="A32" s="37" t="s">
        <v>61</v>
      </c>
      <c r="B32" s="38">
        <f>+B12+B13+B14+B15+B17</f>
        <v>185540</v>
      </c>
      <c r="C32" s="38">
        <v>251859</v>
      </c>
      <c r="D32" s="39"/>
      <c r="E32" s="81">
        <f t="shared" si="0"/>
        <v>16.375906217619324</v>
      </c>
      <c r="F32" s="81">
        <v>15.5</v>
      </c>
      <c r="G32" s="39"/>
      <c r="H32" s="83">
        <f t="shared" si="1"/>
        <v>-26.331796759297866</v>
      </c>
      <c r="I32" s="40"/>
      <c r="J32" s="38">
        <f>+J12+J13+J14+J15+J17</f>
        <v>43596</v>
      </c>
      <c r="K32" s="33">
        <v>48329</v>
      </c>
      <c r="L32" s="35"/>
      <c r="M32" s="80">
        <f t="shared" si="2"/>
        <v>20.373866716515561</v>
      </c>
      <c r="N32" s="80">
        <v>19.2</v>
      </c>
      <c r="O32" s="35"/>
      <c r="P32" s="83">
        <f t="shared" si="3"/>
        <v>-9.793291812369386</v>
      </c>
    </row>
    <row r="33" spans="1:16" ht="18" customHeight="1" x14ac:dyDescent="0.3">
      <c r="A33" s="37" t="s">
        <v>62</v>
      </c>
      <c r="B33" s="38">
        <f>+B18+B19+B20+B21</f>
        <v>176343</v>
      </c>
      <c r="C33" s="38">
        <v>252012</v>
      </c>
      <c r="D33" s="39"/>
      <c r="E33" s="81">
        <f t="shared" si="0"/>
        <v>15.564171769611104</v>
      </c>
      <c r="F33" s="81">
        <v>15.5</v>
      </c>
      <c r="G33" s="39"/>
      <c r="H33" s="83">
        <f t="shared" si="1"/>
        <v>-30.025951145183562</v>
      </c>
      <c r="I33" s="40"/>
      <c r="J33" s="38">
        <f>+J18+J19+J20+J21</f>
        <v>41052</v>
      </c>
      <c r="K33" s="33">
        <v>35897</v>
      </c>
      <c r="L33" s="35"/>
      <c r="M33" s="80">
        <f t="shared" si="2"/>
        <v>19.184970557996074</v>
      </c>
      <c r="N33" s="80">
        <v>14.2</v>
      </c>
      <c r="O33" s="35"/>
      <c r="P33" s="83">
        <f t="shared" si="3"/>
        <v>14.360531520739904</v>
      </c>
    </row>
    <row r="34" spans="1:16" ht="18" customHeight="1" x14ac:dyDescent="0.3">
      <c r="A34" s="37" t="s">
        <v>63</v>
      </c>
      <c r="B34" s="38">
        <f>+B22+B23+B24+B25+B26+B27</f>
        <v>471124</v>
      </c>
      <c r="C34" s="38">
        <v>691281</v>
      </c>
      <c r="D34" s="39"/>
      <c r="E34" s="81">
        <f t="shared" si="0"/>
        <v>41.581774500752864</v>
      </c>
      <c r="F34" s="81">
        <v>42.6</v>
      </c>
      <c r="G34" s="39"/>
      <c r="H34" s="83">
        <f t="shared" si="1"/>
        <v>-31.84768567340922</v>
      </c>
      <c r="I34" s="40"/>
      <c r="J34" s="38">
        <f>+J22+J23+J24+J25+J26+J27</f>
        <v>49368</v>
      </c>
      <c r="K34" s="33">
        <v>51542</v>
      </c>
      <c r="L34" s="35"/>
      <c r="M34" s="80">
        <f t="shared" si="2"/>
        <v>23.071315076175345</v>
      </c>
      <c r="N34" s="80">
        <v>7.5</v>
      </c>
      <c r="O34" s="35"/>
      <c r="P34" s="83">
        <f t="shared" si="3"/>
        <v>-4.2179193667300492</v>
      </c>
    </row>
    <row r="35" spans="1:16" ht="18" customHeight="1" x14ac:dyDescent="0.3">
      <c r="A35" s="37" t="s">
        <v>64</v>
      </c>
      <c r="B35" s="38">
        <f>+B28+B29</f>
        <v>191033</v>
      </c>
      <c r="C35" s="38">
        <v>280489</v>
      </c>
      <c r="D35" s="39"/>
      <c r="E35" s="81">
        <f t="shared" si="0"/>
        <v>16.860722714619339</v>
      </c>
      <c r="F35" s="81">
        <v>17.3</v>
      </c>
      <c r="G35" s="39"/>
      <c r="H35" s="83">
        <f t="shared" si="1"/>
        <v>-31.89287280428109</v>
      </c>
      <c r="I35" s="40"/>
      <c r="J35" s="38">
        <f>+J28+J29</f>
        <v>38840</v>
      </c>
      <c r="K35" s="33">
        <v>35858</v>
      </c>
      <c r="L35" s="35"/>
      <c r="M35" s="80">
        <f t="shared" si="2"/>
        <v>18.151229086830543</v>
      </c>
      <c r="N35" s="80">
        <v>12.8</v>
      </c>
      <c r="O35" s="35"/>
      <c r="P35" s="83">
        <f t="shared" si="3"/>
        <v>8.3161358692620979</v>
      </c>
    </row>
    <row r="36" spans="1:16" x14ac:dyDescent="0.3">
      <c r="A36" s="130" t="s">
        <v>116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 x14ac:dyDescent="0.3">
      <c r="A37" s="132" t="s">
        <v>117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</row>
  </sheetData>
  <mergeCells count="18">
    <mergeCell ref="A36:P36"/>
    <mergeCell ref="A37:P37"/>
    <mergeCell ref="L6:L7"/>
    <mergeCell ref="M6:N6"/>
    <mergeCell ref="M7:N7"/>
    <mergeCell ref="O6:O7"/>
    <mergeCell ref="P6:P8"/>
    <mergeCell ref="A4:P4"/>
    <mergeCell ref="B5:H5"/>
    <mergeCell ref="J5:P5"/>
    <mergeCell ref="A6:A8"/>
    <mergeCell ref="B6:C7"/>
    <mergeCell ref="D6:D7"/>
    <mergeCell ref="E6:F7"/>
    <mergeCell ref="G6:G7"/>
    <mergeCell ref="H6:H8"/>
    <mergeCell ref="I6:I7"/>
    <mergeCell ref="J6:K7"/>
  </mergeCells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9"/>
  <sheetViews>
    <sheetView workbookViewId="0">
      <selection activeCell="B11" sqref="B11"/>
    </sheetView>
  </sheetViews>
  <sheetFormatPr defaultColWidth="9.1796875" defaultRowHeight="14" x14ac:dyDescent="0.3"/>
  <cols>
    <col min="1" max="1" width="33.7265625" style="6" customWidth="1"/>
    <col min="2" max="3" width="10.1796875" style="6" bestFit="1" customWidth="1"/>
    <col min="4" max="4" width="9.1796875" style="6"/>
    <col min="5" max="6" width="9.26953125" style="6" bestFit="1" customWidth="1"/>
    <col min="7" max="7" width="9.1796875" style="6"/>
    <col min="8" max="8" width="15.1796875" style="6" customWidth="1"/>
    <col min="9" max="16384" width="9.1796875" style="6"/>
  </cols>
  <sheetData>
    <row r="4" spans="1:8" ht="35.25" customHeight="1" x14ac:dyDescent="0.3">
      <c r="A4" s="118" t="s">
        <v>120</v>
      </c>
      <c r="B4" s="109"/>
      <c r="C4" s="109"/>
      <c r="D4" s="109"/>
      <c r="E4" s="109"/>
      <c r="F4" s="109"/>
      <c r="G4" s="109"/>
      <c r="H4" s="109"/>
    </row>
    <row r="5" spans="1:8" x14ac:dyDescent="0.3">
      <c r="A5" s="135" t="s">
        <v>104</v>
      </c>
      <c r="B5" s="110" t="s">
        <v>10</v>
      </c>
      <c r="C5" s="110"/>
      <c r="D5" s="110"/>
      <c r="E5" s="110"/>
      <c r="F5" s="110"/>
      <c r="G5" s="110"/>
      <c r="H5" s="110"/>
    </row>
    <row r="6" spans="1:8" x14ac:dyDescent="0.3">
      <c r="A6" s="112"/>
      <c r="B6" s="111" t="s">
        <v>11</v>
      </c>
      <c r="C6" s="111"/>
      <c r="D6" s="45"/>
      <c r="E6" s="111" t="s">
        <v>29</v>
      </c>
      <c r="F6" s="111"/>
      <c r="G6" s="45"/>
      <c r="H6" s="19" t="s">
        <v>105</v>
      </c>
    </row>
    <row r="7" spans="1:8" x14ac:dyDescent="0.3">
      <c r="A7" s="113"/>
      <c r="B7" s="13">
        <v>2020</v>
      </c>
      <c r="C7" s="13">
        <v>2010</v>
      </c>
      <c r="D7" s="13"/>
      <c r="E7" s="13">
        <v>2020</v>
      </c>
      <c r="F7" s="13">
        <v>2010</v>
      </c>
      <c r="G7" s="13"/>
      <c r="H7" s="13" t="s">
        <v>13</v>
      </c>
    </row>
    <row r="8" spans="1:8" ht="26.25" customHeight="1" x14ac:dyDescent="0.3">
      <c r="A8" s="15" t="s">
        <v>0</v>
      </c>
      <c r="B8" s="46">
        <v>664284</v>
      </c>
      <c r="C8" s="46">
        <v>1187667</v>
      </c>
      <c r="D8" s="19"/>
      <c r="E8" s="77">
        <v>58.6</v>
      </c>
      <c r="F8" s="77">
        <v>73.3</v>
      </c>
      <c r="G8" s="77"/>
      <c r="H8" s="76">
        <v>-44.1</v>
      </c>
    </row>
    <row r="9" spans="1:8" ht="26.25" customHeight="1" x14ac:dyDescent="0.3">
      <c r="A9" s="15" t="s">
        <v>1</v>
      </c>
      <c r="B9" s="46">
        <v>114885</v>
      </c>
      <c r="C9" s="46">
        <v>76754</v>
      </c>
      <c r="D9" s="19"/>
      <c r="E9" s="77">
        <v>10.1</v>
      </c>
      <c r="F9" s="77">
        <v>4.7</v>
      </c>
      <c r="G9" s="77"/>
      <c r="H9" s="76">
        <v>49.7</v>
      </c>
    </row>
    <row r="10" spans="1:8" ht="26.25" customHeight="1" x14ac:dyDescent="0.3">
      <c r="A10" s="15" t="s">
        <v>2</v>
      </c>
      <c r="B10" s="46">
        <v>68345</v>
      </c>
      <c r="C10" s="46">
        <v>60902</v>
      </c>
      <c r="D10" s="19"/>
      <c r="E10" s="77">
        <v>6</v>
      </c>
      <c r="F10" s="77">
        <v>3.8</v>
      </c>
      <c r="G10" s="77"/>
      <c r="H10" s="76">
        <v>12.2</v>
      </c>
    </row>
    <row r="11" spans="1:8" ht="26.25" customHeight="1" x14ac:dyDescent="0.3">
      <c r="A11" s="15" t="s">
        <v>3</v>
      </c>
      <c r="B11" s="46">
        <v>142189</v>
      </c>
      <c r="C11" s="46">
        <v>158217</v>
      </c>
      <c r="D11" s="19"/>
      <c r="E11" s="77">
        <v>12.5</v>
      </c>
      <c r="F11" s="77">
        <v>9.8000000000000007</v>
      </c>
      <c r="G11" s="77"/>
      <c r="H11" s="76">
        <v>-10.1</v>
      </c>
    </row>
    <row r="12" spans="1:8" ht="26.25" customHeight="1" x14ac:dyDescent="0.3">
      <c r="A12" s="15" t="s">
        <v>4</v>
      </c>
      <c r="B12" s="46">
        <v>98449</v>
      </c>
      <c r="C12" s="46">
        <v>90766</v>
      </c>
      <c r="D12" s="19"/>
      <c r="E12" s="77">
        <v>8.6999999999999993</v>
      </c>
      <c r="F12" s="77">
        <v>5.6</v>
      </c>
      <c r="G12" s="77"/>
      <c r="H12" s="76">
        <v>8.5</v>
      </c>
    </row>
    <row r="13" spans="1:8" ht="26.25" customHeight="1" x14ac:dyDescent="0.3">
      <c r="A13" s="15" t="s">
        <v>5</v>
      </c>
      <c r="B13" s="46">
        <v>14164</v>
      </c>
      <c r="C13" s="46">
        <v>6553</v>
      </c>
      <c r="D13" s="19"/>
      <c r="E13" s="77">
        <v>1.3</v>
      </c>
      <c r="F13" s="77">
        <v>0.4</v>
      </c>
      <c r="G13" s="77"/>
      <c r="H13" s="76">
        <v>116.1</v>
      </c>
    </row>
    <row r="14" spans="1:8" ht="26.25" customHeight="1" x14ac:dyDescent="0.3">
      <c r="A14" s="15" t="s">
        <v>6</v>
      </c>
      <c r="B14" s="46">
        <v>30690</v>
      </c>
      <c r="C14" s="46">
        <v>38369</v>
      </c>
      <c r="D14" s="19"/>
      <c r="E14" s="77">
        <v>2.7</v>
      </c>
      <c r="F14" s="77">
        <v>2.4</v>
      </c>
      <c r="G14" s="77"/>
      <c r="H14" s="76">
        <v>-20</v>
      </c>
    </row>
    <row r="15" spans="1:8" ht="26.25" customHeight="1" x14ac:dyDescent="0.3">
      <c r="A15" s="15" t="s">
        <v>7</v>
      </c>
      <c r="B15" s="19">
        <v>0</v>
      </c>
      <c r="C15" s="46">
        <v>1656</v>
      </c>
      <c r="D15" s="19"/>
      <c r="E15" s="77">
        <v>0</v>
      </c>
      <c r="F15" s="77">
        <v>0.1</v>
      </c>
      <c r="G15" s="77"/>
      <c r="H15" s="76">
        <v>-100</v>
      </c>
    </row>
    <row r="16" spans="1:8" ht="26.25" customHeight="1" x14ac:dyDescent="0.3">
      <c r="A16" s="15" t="s">
        <v>8</v>
      </c>
      <c r="B16" s="47">
        <v>197394</v>
      </c>
      <c r="C16" s="47">
        <v>144209</v>
      </c>
      <c r="D16" s="48"/>
      <c r="E16" s="85">
        <v>17.399999999999999</v>
      </c>
      <c r="F16" s="85">
        <v>8.9</v>
      </c>
      <c r="G16" s="85"/>
      <c r="H16" s="86">
        <v>36.9</v>
      </c>
    </row>
    <row r="17" spans="1:8" ht="26.25" customHeight="1" x14ac:dyDescent="0.3">
      <c r="A17" s="49" t="s">
        <v>32</v>
      </c>
      <c r="B17" s="50">
        <v>1133006</v>
      </c>
      <c r="C17" s="50">
        <v>1620884</v>
      </c>
      <c r="D17" s="51"/>
      <c r="E17" s="87">
        <v>100</v>
      </c>
      <c r="F17" s="87">
        <v>100</v>
      </c>
      <c r="G17" s="87"/>
      <c r="H17" s="88">
        <v>-30.1</v>
      </c>
    </row>
    <row r="19" spans="1:8" x14ac:dyDescent="0.3">
      <c r="B19" s="84"/>
    </row>
  </sheetData>
  <mergeCells count="5">
    <mergeCell ref="A5:A7"/>
    <mergeCell ref="B5:H5"/>
    <mergeCell ref="B6:C6"/>
    <mergeCell ref="E6:F6"/>
    <mergeCell ref="A4:H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14"/>
  <sheetViews>
    <sheetView workbookViewId="0">
      <selection activeCell="G16" sqref="G16"/>
    </sheetView>
  </sheetViews>
  <sheetFormatPr defaultRowHeight="14.5" x14ac:dyDescent="0.35"/>
  <cols>
    <col min="1" max="1" width="32.1796875" customWidth="1"/>
    <col min="2" max="2" width="13.1796875" customWidth="1"/>
  </cols>
  <sheetData>
    <row r="4" spans="1:11" ht="19.5" customHeight="1" x14ac:dyDescent="0.35">
      <c r="A4" s="136" t="s">
        <v>125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</row>
    <row r="5" spans="1:11" x14ac:dyDescent="0.35">
      <c r="A5" s="138" t="s">
        <v>24</v>
      </c>
      <c r="B5" s="141" t="s">
        <v>25</v>
      </c>
      <c r="C5" s="141"/>
      <c r="D5" s="141"/>
      <c r="E5" s="141"/>
      <c r="F5" s="141"/>
      <c r="G5" s="141"/>
      <c r="H5" s="52"/>
      <c r="I5" s="141" t="s">
        <v>26</v>
      </c>
      <c r="J5" s="141"/>
      <c r="K5" s="141"/>
    </row>
    <row r="6" spans="1:11" x14ac:dyDescent="0.35">
      <c r="A6" s="139"/>
      <c r="B6" s="142" t="s">
        <v>11</v>
      </c>
      <c r="C6" s="142"/>
      <c r="D6" s="53"/>
      <c r="E6" s="142" t="s">
        <v>29</v>
      </c>
      <c r="F6" s="142"/>
      <c r="G6" s="54" t="s">
        <v>27</v>
      </c>
      <c r="H6" s="144"/>
      <c r="I6" s="142" t="s">
        <v>11</v>
      </c>
      <c r="J6" s="142"/>
      <c r="K6" s="54" t="s">
        <v>33</v>
      </c>
    </row>
    <row r="7" spans="1:11" x14ac:dyDescent="0.35">
      <c r="A7" s="139"/>
      <c r="B7" s="143"/>
      <c r="C7" s="143"/>
      <c r="D7" s="53"/>
      <c r="E7" s="143"/>
      <c r="F7" s="143"/>
      <c r="G7" s="54" t="s">
        <v>28</v>
      </c>
      <c r="H7" s="144"/>
      <c r="I7" s="143"/>
      <c r="J7" s="143"/>
      <c r="K7" s="54" t="s">
        <v>34</v>
      </c>
    </row>
    <row r="8" spans="1:11" x14ac:dyDescent="0.35">
      <c r="A8" s="140"/>
      <c r="B8" s="20">
        <v>2020</v>
      </c>
      <c r="C8" s="20">
        <v>2010</v>
      </c>
      <c r="D8" s="20"/>
      <c r="E8" s="20">
        <v>2020</v>
      </c>
      <c r="F8" s="20">
        <v>2010</v>
      </c>
      <c r="G8" s="20">
        <v>2010</v>
      </c>
      <c r="H8" s="21"/>
      <c r="I8" s="20">
        <v>2020</v>
      </c>
      <c r="J8" s="20">
        <v>2010</v>
      </c>
      <c r="K8" s="20">
        <v>2010</v>
      </c>
    </row>
    <row r="9" spans="1:11" ht="20.25" customHeight="1" x14ac:dyDescent="0.35">
      <c r="A9" s="25" t="s">
        <v>32</v>
      </c>
      <c r="B9" s="23">
        <v>2755103</v>
      </c>
      <c r="C9" s="23">
        <v>3870754</v>
      </c>
      <c r="D9" s="26"/>
      <c r="E9" s="89">
        <f>+B9/$B$9*100</f>
        <v>100</v>
      </c>
      <c r="F9" s="55">
        <v>100</v>
      </c>
      <c r="G9" s="89">
        <f>+(B9/C9-1)*100</f>
        <v>-28.822575653218983</v>
      </c>
      <c r="H9" s="26"/>
      <c r="I9" s="26">
        <v>78</v>
      </c>
      <c r="J9" s="26">
        <v>65</v>
      </c>
      <c r="K9" s="26">
        <v>13</v>
      </c>
    </row>
    <row r="10" spans="1:11" ht="20.25" customHeight="1" x14ac:dyDescent="0.35">
      <c r="A10" s="22" t="s">
        <v>30</v>
      </c>
      <c r="B10" s="24">
        <v>1459564</v>
      </c>
      <c r="C10" s="24">
        <v>2932651</v>
      </c>
      <c r="D10" s="27"/>
      <c r="E10" s="89">
        <f t="shared" ref="E10:E14" si="0">+B10/$B$9*100</f>
        <v>52.976748963650365</v>
      </c>
      <c r="F10" s="55">
        <v>75.8</v>
      </c>
      <c r="G10" s="89">
        <f t="shared" ref="G10:G14" si="1">+(B10/C10-1)*100</f>
        <v>-50.230559313058386</v>
      </c>
      <c r="H10" s="27"/>
      <c r="I10" s="27">
        <v>100</v>
      </c>
      <c r="J10" s="27">
        <v>68</v>
      </c>
      <c r="K10" s="26">
        <v>32</v>
      </c>
    </row>
    <row r="11" spans="1:11" ht="20.25" customHeight="1" x14ac:dyDescent="0.35">
      <c r="A11" s="22" t="s">
        <v>31</v>
      </c>
      <c r="B11" s="23">
        <v>1295539</v>
      </c>
      <c r="C11" s="23">
        <v>938103</v>
      </c>
      <c r="D11" s="26"/>
      <c r="E11" s="89">
        <f t="shared" si="0"/>
        <v>47.023251036349642</v>
      </c>
      <c r="F11" s="55">
        <v>24.2</v>
      </c>
      <c r="G11" s="89">
        <f t="shared" si="1"/>
        <v>38.101999460613591</v>
      </c>
      <c r="H11" s="27"/>
      <c r="I11" s="27">
        <v>53</v>
      </c>
      <c r="J11" s="27">
        <v>53</v>
      </c>
      <c r="K11" s="26">
        <v>0</v>
      </c>
    </row>
    <row r="12" spans="1:11" ht="20.25" customHeight="1" x14ac:dyDescent="0.35">
      <c r="A12" s="56" t="s">
        <v>106</v>
      </c>
      <c r="B12" s="57">
        <v>347168</v>
      </c>
      <c r="C12" s="57">
        <v>163145</v>
      </c>
      <c r="D12" s="58"/>
      <c r="E12" s="89">
        <f t="shared" si="0"/>
        <v>12.600908205609738</v>
      </c>
      <c r="F12" s="55">
        <v>4.2</v>
      </c>
      <c r="G12" s="89">
        <f t="shared" si="1"/>
        <v>112.79720494039047</v>
      </c>
      <c r="H12" s="58"/>
      <c r="I12" s="59">
        <v>90</v>
      </c>
      <c r="J12" s="59">
        <v>141</v>
      </c>
      <c r="K12" s="26">
        <v>-51</v>
      </c>
    </row>
    <row r="13" spans="1:11" ht="20.25" customHeight="1" x14ac:dyDescent="0.35">
      <c r="A13" s="56" t="s">
        <v>107</v>
      </c>
      <c r="B13" s="57">
        <v>860786</v>
      </c>
      <c r="C13" s="57">
        <v>695557</v>
      </c>
      <c r="D13" s="58"/>
      <c r="E13" s="89">
        <f t="shared" si="0"/>
        <v>31.243332826395235</v>
      </c>
      <c r="F13" s="55">
        <v>18</v>
      </c>
      <c r="G13" s="89">
        <f t="shared" si="1"/>
        <v>23.754918719817365</v>
      </c>
      <c r="H13" s="58"/>
      <c r="I13" s="59">
        <v>41</v>
      </c>
      <c r="J13" s="59">
        <v>37</v>
      </c>
      <c r="K13" s="26">
        <v>4</v>
      </c>
    </row>
    <row r="14" spans="1:11" ht="20.25" customHeight="1" x14ac:dyDescent="0.35">
      <c r="A14" s="56" t="s">
        <v>108</v>
      </c>
      <c r="B14" s="57">
        <v>87585</v>
      </c>
      <c r="C14" s="57">
        <v>79401</v>
      </c>
      <c r="D14" s="58"/>
      <c r="E14" s="89">
        <f t="shared" si="0"/>
        <v>3.179010004344665</v>
      </c>
      <c r="F14" s="55">
        <v>2.1</v>
      </c>
      <c r="G14" s="89">
        <f t="shared" si="1"/>
        <v>10.307174972607402</v>
      </c>
      <c r="H14" s="58"/>
      <c r="I14" s="59">
        <v>20</v>
      </c>
      <c r="J14" s="59">
        <v>15</v>
      </c>
      <c r="K14" s="26">
        <v>5</v>
      </c>
    </row>
  </sheetData>
  <mergeCells count="8">
    <mergeCell ref="A4:K4"/>
    <mergeCell ref="A5:A8"/>
    <mergeCell ref="B5:G5"/>
    <mergeCell ref="I5:K5"/>
    <mergeCell ref="B6:C7"/>
    <mergeCell ref="E6:F7"/>
    <mergeCell ref="H6:H7"/>
    <mergeCell ref="I6:J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V32"/>
  <sheetViews>
    <sheetView topLeftCell="A4" workbookViewId="0">
      <selection activeCell="J10" sqref="J10"/>
    </sheetView>
  </sheetViews>
  <sheetFormatPr defaultColWidth="9.1796875" defaultRowHeight="14" x14ac:dyDescent="0.3"/>
  <cols>
    <col min="1" max="1" width="40.54296875" style="6" customWidth="1"/>
    <col min="2" max="6" width="9.1796875" style="6"/>
    <col min="7" max="7" width="13.453125" style="6" customWidth="1"/>
    <col min="8" max="8" width="11.1796875" style="6" customWidth="1"/>
    <col min="9" max="9" width="9.1796875" style="6"/>
    <col min="10" max="10" width="10.1796875" style="6" bestFit="1" customWidth="1"/>
    <col min="11" max="16384" width="9.1796875" style="6"/>
  </cols>
  <sheetData>
    <row r="4" spans="1:10" ht="43.5" customHeight="1" x14ac:dyDescent="0.3">
      <c r="A4" s="118" t="s">
        <v>121</v>
      </c>
      <c r="B4" s="109"/>
      <c r="C4" s="109"/>
      <c r="D4" s="109"/>
      <c r="E4" s="109"/>
      <c r="F4" s="109"/>
      <c r="G4" s="109"/>
      <c r="H4" s="109"/>
    </row>
    <row r="5" spans="1:10" x14ac:dyDescent="0.3">
      <c r="A5" s="145" t="s">
        <v>9</v>
      </c>
      <c r="B5" s="148" t="s">
        <v>10</v>
      </c>
      <c r="C5" s="148"/>
      <c r="D5" s="148"/>
      <c r="E5" s="148"/>
      <c r="F5" s="148"/>
      <c r="G5" s="148"/>
      <c r="H5" s="148"/>
    </row>
    <row r="6" spans="1:10" x14ac:dyDescent="0.3">
      <c r="A6" s="146"/>
      <c r="B6" s="149" t="s">
        <v>11</v>
      </c>
      <c r="C6" s="149"/>
      <c r="D6" s="44"/>
      <c r="E6" s="149" t="s">
        <v>12</v>
      </c>
      <c r="F6" s="149"/>
      <c r="G6" s="44"/>
      <c r="H6" s="7" t="s">
        <v>105</v>
      </c>
    </row>
    <row r="7" spans="1:10" x14ac:dyDescent="0.3">
      <c r="A7" s="147"/>
      <c r="B7" s="41">
        <v>2020</v>
      </c>
      <c r="C7" s="41">
        <v>2010</v>
      </c>
      <c r="D7" s="41"/>
      <c r="E7" s="41">
        <v>2020</v>
      </c>
      <c r="F7" s="41">
        <v>2010</v>
      </c>
      <c r="G7" s="41"/>
      <c r="H7" s="41" t="s">
        <v>13</v>
      </c>
    </row>
    <row r="8" spans="1:10" ht="24" customHeight="1" x14ac:dyDescent="0.3">
      <c r="A8" s="95" t="s">
        <v>14</v>
      </c>
      <c r="B8" s="97">
        <v>152304</v>
      </c>
      <c r="C8" s="60">
        <v>285590</v>
      </c>
      <c r="D8" s="43"/>
      <c r="E8" s="92">
        <f>+B8/'Aziende Agricole SAU e SAT'!$B$8*100</f>
        <v>13.44247073713643</v>
      </c>
      <c r="F8" s="92">
        <v>17.600000000000001</v>
      </c>
      <c r="G8" s="92"/>
      <c r="H8" s="93">
        <f>+(B8/C8-1)*100</f>
        <v>-46.670401624706749</v>
      </c>
    </row>
    <row r="9" spans="1:10" ht="24" customHeight="1" x14ac:dyDescent="0.3">
      <c r="A9" s="95" t="s">
        <v>15</v>
      </c>
      <c r="B9" s="97">
        <v>355762</v>
      </c>
      <c r="C9" s="60">
        <v>497847</v>
      </c>
      <c r="D9" s="43"/>
      <c r="E9" s="92">
        <f>+B9/'Aziende Agricole SAU e SAT'!$B$8*100</f>
        <v>31.39983371667935</v>
      </c>
      <c r="F9" s="92">
        <v>30.7</v>
      </c>
      <c r="G9" s="92"/>
      <c r="H9" s="93">
        <f t="shared" ref="H9:H14" si="0">+(B9/C9-1)*100</f>
        <v>-28.539892778303376</v>
      </c>
    </row>
    <row r="10" spans="1:10" ht="24" customHeight="1" x14ac:dyDescent="0.3">
      <c r="A10" s="95" t="s">
        <v>16</v>
      </c>
      <c r="B10" s="97">
        <v>665282</v>
      </c>
      <c r="C10" s="60">
        <v>1158494</v>
      </c>
      <c r="D10" s="43"/>
      <c r="E10" s="92">
        <f>+B10/'Aziende Agricole SAU e SAT'!$B$8*100</f>
        <v>58.718312171338894</v>
      </c>
      <c r="F10" s="92">
        <v>71.5</v>
      </c>
      <c r="G10" s="92"/>
      <c r="H10" s="93">
        <f t="shared" si="0"/>
        <v>-42.573548071893342</v>
      </c>
    </row>
    <row r="11" spans="1:10" ht="24" customHeight="1" x14ac:dyDescent="0.3">
      <c r="A11" s="95" t="s">
        <v>17</v>
      </c>
      <c r="B11" s="97">
        <v>355633</v>
      </c>
      <c r="C11" s="60">
        <v>361409</v>
      </c>
      <c r="D11" s="43"/>
      <c r="E11" s="92">
        <f>+B11/'Aziende Agricole SAU e SAT'!$B$8*100</f>
        <v>31.388448075297042</v>
      </c>
      <c r="F11" s="92">
        <v>22.3</v>
      </c>
      <c r="G11" s="92"/>
      <c r="H11" s="93">
        <f t="shared" si="0"/>
        <v>-1.5981893090653565</v>
      </c>
    </row>
    <row r="12" spans="1:10" ht="24" customHeight="1" x14ac:dyDescent="0.3">
      <c r="A12" s="95" t="s">
        <v>18</v>
      </c>
      <c r="B12" s="97">
        <v>109598</v>
      </c>
      <c r="C12" s="60">
        <v>100981</v>
      </c>
      <c r="D12" s="43"/>
      <c r="E12" s="92">
        <f>+B12/'Aziende Agricole SAU e SAT'!$B$8*100</f>
        <v>9.6732056140920708</v>
      </c>
      <c r="F12" s="92">
        <v>6.2</v>
      </c>
      <c r="G12" s="92"/>
      <c r="H12" s="93">
        <f t="shared" si="0"/>
        <v>8.5332884403996889</v>
      </c>
      <c r="J12" s="84"/>
    </row>
    <row r="13" spans="1:10" ht="24" customHeight="1" x14ac:dyDescent="0.3">
      <c r="A13" s="95" t="s">
        <v>23</v>
      </c>
      <c r="B13" s="97">
        <v>1020422</v>
      </c>
      <c r="C13" s="60">
        <v>1309481</v>
      </c>
      <c r="D13" s="43"/>
      <c r="E13" s="92">
        <f>+B13/'Aziende Agricole SAU e SAT'!$B$8*100</f>
        <v>90.063247679182638</v>
      </c>
      <c r="F13" s="92">
        <v>80.8</v>
      </c>
      <c r="G13" s="92"/>
      <c r="H13" s="93">
        <f t="shared" si="0"/>
        <v>-22.07431799315912</v>
      </c>
    </row>
    <row r="14" spans="1:10" ht="24" customHeight="1" x14ac:dyDescent="0.3">
      <c r="A14" s="95" t="s">
        <v>19</v>
      </c>
      <c r="B14" s="97">
        <v>178973</v>
      </c>
      <c r="C14" s="60">
        <v>60945</v>
      </c>
      <c r="D14" s="43"/>
      <c r="E14" s="92">
        <f>+B14/'Aziende Agricole SAU e SAT'!$B$8*100</f>
        <v>15.796297636552675</v>
      </c>
      <c r="F14" s="92">
        <v>3.8</v>
      </c>
      <c r="G14" s="92"/>
      <c r="H14" s="93">
        <f t="shared" si="0"/>
        <v>193.66313889572564</v>
      </c>
    </row>
    <row r="15" spans="1:10" ht="24" customHeight="1" x14ac:dyDescent="0.3">
      <c r="A15" s="42" t="s">
        <v>20</v>
      </c>
      <c r="B15" s="60">
        <v>65125</v>
      </c>
      <c r="C15" s="60">
        <v>76148</v>
      </c>
      <c r="D15" s="43"/>
      <c r="E15" s="92">
        <v>5.7</v>
      </c>
      <c r="F15" s="92">
        <v>4.7</v>
      </c>
      <c r="G15" s="92"/>
      <c r="H15" s="93">
        <v>-14.5</v>
      </c>
    </row>
    <row r="16" spans="1:10" ht="24" customHeight="1" x14ac:dyDescent="0.3">
      <c r="A16" s="42" t="s">
        <v>21</v>
      </c>
      <c r="B16" s="60">
        <v>24590</v>
      </c>
      <c r="C16" s="60">
        <v>19304</v>
      </c>
      <c r="D16" s="43"/>
      <c r="E16" s="92">
        <v>2.2000000000000002</v>
      </c>
      <c r="F16" s="92">
        <v>1.2</v>
      </c>
      <c r="G16" s="92"/>
      <c r="H16" s="93">
        <v>27.4</v>
      </c>
    </row>
    <row r="17" spans="1:22" ht="24" customHeight="1" x14ac:dyDescent="0.3">
      <c r="A17" s="42" t="s">
        <v>22</v>
      </c>
      <c r="B17" s="61">
        <v>11739</v>
      </c>
      <c r="C17" s="61">
        <v>22897</v>
      </c>
      <c r="D17" s="62"/>
      <c r="E17" s="92">
        <v>1</v>
      </c>
      <c r="F17" s="92">
        <v>1.4</v>
      </c>
      <c r="G17" s="94"/>
      <c r="H17" s="93">
        <v>-48.7</v>
      </c>
    </row>
    <row r="18" spans="1:22" ht="24" customHeight="1" x14ac:dyDescent="0.3">
      <c r="A18" s="63" t="s">
        <v>122</v>
      </c>
      <c r="B18" s="60">
        <v>10379</v>
      </c>
      <c r="C18" s="60">
        <v>3485</v>
      </c>
      <c r="D18" s="43"/>
      <c r="E18" s="92">
        <v>0.9</v>
      </c>
      <c r="F18" s="92">
        <v>0.2</v>
      </c>
      <c r="G18" s="92"/>
      <c r="H18" s="93">
        <v>214.4</v>
      </c>
    </row>
    <row r="22" spans="1:22" x14ac:dyDescent="0.3">
      <c r="C22" s="90"/>
      <c r="D22" s="91"/>
      <c r="E22" s="91"/>
      <c r="F22" s="91"/>
      <c r="G22" s="91"/>
      <c r="H22" s="90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</row>
    <row r="23" spans="1:22" ht="14.5" x14ac:dyDescent="0.35">
      <c r="B23" s="98"/>
      <c r="C23" s="90"/>
      <c r="D23" s="91"/>
      <c r="E23" s="90"/>
      <c r="F23" s="91"/>
      <c r="G23" s="91"/>
      <c r="H23" s="96"/>
      <c r="I23" s="102"/>
      <c r="J23" s="102"/>
      <c r="K23" s="102"/>
      <c r="L23" s="102"/>
      <c r="M23" s="102"/>
      <c r="N23" s="100"/>
      <c r="O23" s="103"/>
      <c r="P23" s="103"/>
      <c r="Q23" s="103"/>
      <c r="R23" s="103"/>
      <c r="S23" s="99"/>
      <c r="T23" s="103"/>
      <c r="U23" s="102"/>
      <c r="V23" s="102"/>
    </row>
    <row r="24" spans="1:22" ht="14.5" x14ac:dyDescent="0.35">
      <c r="B24" s="103"/>
      <c r="C24" s="103"/>
      <c r="D24" s="103"/>
      <c r="E24" s="103"/>
      <c r="F24" s="103"/>
      <c r="G24" s="103"/>
      <c r="H24" s="103"/>
      <c r="I24" s="102"/>
      <c r="J24" s="102"/>
      <c r="K24" s="102"/>
      <c r="L24" s="102"/>
      <c r="M24" s="104"/>
      <c r="N24" s="99"/>
      <c r="O24" s="99"/>
      <c r="P24" s="99"/>
      <c r="Q24" s="100"/>
      <c r="R24" s="100"/>
      <c r="S24" s="99"/>
      <c r="T24" s="100"/>
      <c r="U24" s="102"/>
      <c r="V24" s="102"/>
    </row>
    <row r="25" spans="1:22" ht="14.5" x14ac:dyDescent="0.35">
      <c r="B25" s="105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4"/>
      <c r="N25" s="99"/>
      <c r="O25" s="99"/>
      <c r="P25" s="99"/>
      <c r="Q25" s="99"/>
      <c r="R25" s="99"/>
      <c r="S25" s="99"/>
      <c r="T25" s="103"/>
      <c r="U25" s="102"/>
      <c r="V25" s="102"/>
    </row>
    <row r="26" spans="1:22" ht="14.5" x14ac:dyDescent="0.35">
      <c r="B26" s="105"/>
      <c r="C26" s="102"/>
      <c r="D26" s="102"/>
      <c r="E26" s="102"/>
      <c r="F26" s="102"/>
      <c r="G26" s="102"/>
      <c r="H26" s="101"/>
      <c r="I26" s="102"/>
      <c r="J26" s="102"/>
      <c r="K26" s="102"/>
      <c r="L26" s="102"/>
      <c r="M26" s="102"/>
      <c r="N26" s="101"/>
      <c r="O26" s="102"/>
      <c r="P26" s="102"/>
      <c r="Q26" s="102"/>
      <c r="R26" s="102"/>
      <c r="S26" s="101"/>
      <c r="T26" s="102"/>
      <c r="U26" s="102"/>
      <c r="V26" s="102"/>
    </row>
    <row r="27" spans="1:22" x14ac:dyDescent="0.3"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1"/>
      <c r="O27" s="101"/>
      <c r="P27" s="101"/>
      <c r="Q27" s="102"/>
      <c r="R27" s="102"/>
      <c r="S27" s="101"/>
      <c r="T27" s="102"/>
      <c r="U27" s="102"/>
      <c r="V27" s="102"/>
    </row>
    <row r="28" spans="1:22" x14ac:dyDescent="0.3">
      <c r="B28" s="99"/>
      <c r="C28" s="100"/>
      <c r="D28" s="100"/>
      <c r="E28" s="100"/>
      <c r="F28" s="100"/>
      <c r="G28" s="100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1"/>
      <c r="T28" s="102"/>
      <c r="U28" s="102"/>
      <c r="V28" s="102"/>
    </row>
    <row r="29" spans="1:22" x14ac:dyDescent="0.3"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</row>
    <row r="30" spans="1:22" x14ac:dyDescent="0.3">
      <c r="B30" s="99"/>
      <c r="C30" s="100"/>
      <c r="D30" s="99"/>
      <c r="E30" s="100"/>
      <c r="F30" s="100"/>
      <c r="G30" s="99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</row>
    <row r="31" spans="1:22" x14ac:dyDescent="0.3"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</row>
    <row r="32" spans="1:22" x14ac:dyDescent="0.3">
      <c r="B32" s="101"/>
      <c r="C32" s="101"/>
      <c r="D32" s="101"/>
      <c r="E32" s="101"/>
      <c r="F32" s="101"/>
      <c r="G32" s="101"/>
      <c r="H32" s="101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</row>
  </sheetData>
  <mergeCells count="5">
    <mergeCell ref="A5:A7"/>
    <mergeCell ref="B5:H5"/>
    <mergeCell ref="B6:C6"/>
    <mergeCell ref="E6:F6"/>
    <mergeCell ref="A4:H4"/>
  </mergeCells>
  <pageMargins left="0.7" right="0.7" top="0.75" bottom="0.75" header="0.3" footer="0.3"/>
  <pageSetup paperSize="9" orientation="portrait" horizont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5"/>
  <sheetViews>
    <sheetView workbookViewId="0">
      <selection activeCell="P23" sqref="P23"/>
    </sheetView>
  </sheetViews>
  <sheetFormatPr defaultColWidth="9.1796875" defaultRowHeight="14.5" x14ac:dyDescent="0.35"/>
  <cols>
    <col min="1" max="1" width="16.81640625" style="64" customWidth="1"/>
    <col min="2" max="3" width="9.1796875" style="64"/>
    <col min="4" max="4" width="4.54296875" style="64" customWidth="1"/>
    <col min="5" max="7" width="9.1796875" style="64"/>
    <col min="8" max="8" width="4.1796875" style="64" customWidth="1"/>
    <col min="9" max="16384" width="9.1796875" style="64"/>
  </cols>
  <sheetData>
    <row r="4" spans="1:10" ht="29.25" customHeight="1" x14ac:dyDescent="0.35">
      <c r="A4" s="150" t="s">
        <v>123</v>
      </c>
      <c r="B4" s="137"/>
      <c r="C4" s="137"/>
      <c r="D4" s="137"/>
      <c r="E4" s="137"/>
      <c r="F4" s="137"/>
      <c r="G4" s="137"/>
      <c r="H4" s="137"/>
      <c r="I4" s="137"/>
      <c r="J4" s="137"/>
    </row>
    <row r="5" spans="1:10" x14ac:dyDescent="0.35">
      <c r="A5" s="66"/>
      <c r="B5" s="141" t="s">
        <v>111</v>
      </c>
      <c r="C5" s="141"/>
      <c r="D5" s="66"/>
      <c r="E5" s="141" t="s">
        <v>94</v>
      </c>
      <c r="F5" s="141"/>
      <c r="G5" s="66"/>
      <c r="H5" s="66"/>
      <c r="I5" s="141" t="s">
        <v>112</v>
      </c>
      <c r="J5" s="141"/>
    </row>
    <row r="6" spans="1:10" ht="21" x14ac:dyDescent="0.35">
      <c r="A6" s="67" t="s">
        <v>95</v>
      </c>
      <c r="B6" s="68" t="s">
        <v>93</v>
      </c>
      <c r="C6" s="68" t="s">
        <v>124</v>
      </c>
      <c r="D6" s="69"/>
      <c r="E6" s="68" t="s">
        <v>93</v>
      </c>
      <c r="F6" s="68" t="s">
        <v>113</v>
      </c>
      <c r="G6" s="68" t="s">
        <v>114</v>
      </c>
      <c r="H6" s="70"/>
      <c r="I6" s="68" t="s">
        <v>93</v>
      </c>
      <c r="J6" s="68" t="s">
        <v>113</v>
      </c>
    </row>
    <row r="7" spans="1:10" x14ac:dyDescent="0.35">
      <c r="A7" s="1" t="s">
        <v>91</v>
      </c>
      <c r="B7" s="2">
        <f>SUM(B8:B34)</f>
        <v>9070966</v>
      </c>
      <c r="C7" s="2">
        <f>SUM(C8:C34)</f>
        <v>157326</v>
      </c>
      <c r="D7" s="4"/>
      <c r="E7" s="78">
        <f>+B7/B$7*100</f>
        <v>100</v>
      </c>
      <c r="F7" s="78">
        <f>+C7/C$7*100</f>
        <v>100</v>
      </c>
      <c r="G7" s="78">
        <f>+C7/B7*1000</f>
        <v>17.343908024790302</v>
      </c>
      <c r="H7" s="65"/>
      <c r="I7" s="4">
        <v>-24.8</v>
      </c>
      <c r="J7" s="4">
        <v>-0.9</v>
      </c>
    </row>
    <row r="8" spans="1:10" x14ac:dyDescent="0.35">
      <c r="A8" s="1" t="s">
        <v>65</v>
      </c>
      <c r="B8" s="2">
        <v>110780</v>
      </c>
      <c r="C8" s="3">
        <v>2603</v>
      </c>
      <c r="D8" s="65"/>
      <c r="E8" s="78">
        <f t="shared" ref="E8:F34" si="0">+B8/B$7*100</f>
        <v>1.2212591249928617</v>
      </c>
      <c r="F8" s="78">
        <f t="shared" si="0"/>
        <v>1.6545262702922594</v>
      </c>
      <c r="G8" s="78">
        <f t="shared" ref="G8:G34" si="1">+C8/B8*1000</f>
        <v>23.497021122946379</v>
      </c>
      <c r="H8" s="65"/>
      <c r="I8" s="4">
        <v>-26.2</v>
      </c>
      <c r="J8" s="4">
        <v>-9.6</v>
      </c>
    </row>
    <row r="9" spans="1:10" x14ac:dyDescent="0.35">
      <c r="A9" s="1" t="s">
        <v>66</v>
      </c>
      <c r="B9" s="2">
        <v>36000</v>
      </c>
      <c r="C9" s="3">
        <v>1368</v>
      </c>
      <c r="D9" s="65"/>
      <c r="E9" s="78">
        <f t="shared" si="0"/>
        <v>0.39687063097800168</v>
      </c>
      <c r="F9" s="78">
        <f t="shared" si="0"/>
        <v>0.86953205446016546</v>
      </c>
      <c r="G9" s="78">
        <f t="shared" si="1"/>
        <v>38</v>
      </c>
      <c r="H9" s="65"/>
      <c r="I9" s="4">
        <v>-16</v>
      </c>
      <c r="J9" s="4">
        <v>0.7</v>
      </c>
    </row>
    <row r="10" spans="1:10" x14ac:dyDescent="0.35">
      <c r="A10" s="1" t="s">
        <v>67</v>
      </c>
      <c r="B10" s="2">
        <v>132740</v>
      </c>
      <c r="C10" s="3">
        <v>4564</v>
      </c>
      <c r="D10" s="65"/>
      <c r="E10" s="78">
        <f t="shared" si="0"/>
        <v>1.4633502098894429</v>
      </c>
      <c r="F10" s="78">
        <f t="shared" si="0"/>
        <v>2.9009826729211952</v>
      </c>
      <c r="G10" s="78">
        <f t="shared" si="1"/>
        <v>34.383004369444023</v>
      </c>
      <c r="H10" s="65"/>
      <c r="I10" s="4">
        <v>-64.2</v>
      </c>
      <c r="J10" s="4">
        <v>2</v>
      </c>
    </row>
    <row r="11" spans="1:10" x14ac:dyDescent="0.35">
      <c r="A11" s="1" t="s">
        <v>68</v>
      </c>
      <c r="B11" s="2">
        <v>143930</v>
      </c>
      <c r="C11" s="3">
        <v>1505</v>
      </c>
      <c r="D11" s="65"/>
      <c r="E11" s="78">
        <f t="shared" si="0"/>
        <v>1.5867108310184384</v>
      </c>
      <c r="F11" s="78">
        <f t="shared" si="0"/>
        <v>0.95661238447554764</v>
      </c>
      <c r="G11" s="78">
        <f t="shared" si="1"/>
        <v>10.456471896060584</v>
      </c>
      <c r="H11" s="65"/>
      <c r="I11" s="4">
        <v>-38.299999999999997</v>
      </c>
      <c r="J11" s="4">
        <v>14.4</v>
      </c>
    </row>
    <row r="12" spans="1:10" x14ac:dyDescent="0.35">
      <c r="A12" s="1" t="s">
        <v>69</v>
      </c>
      <c r="B12" s="2">
        <v>34050</v>
      </c>
      <c r="C12" s="5">
        <v>134</v>
      </c>
      <c r="D12" s="65"/>
      <c r="E12" s="78">
        <f t="shared" si="0"/>
        <v>0.37537347180002661</v>
      </c>
      <c r="F12" s="78">
        <f t="shared" si="0"/>
        <v>8.5173461474899251E-2</v>
      </c>
      <c r="G12" s="78">
        <f t="shared" si="1"/>
        <v>3.935389133627019</v>
      </c>
      <c r="H12" s="65"/>
      <c r="I12" s="4">
        <v>-12.4</v>
      </c>
      <c r="J12" s="4">
        <v>13.3</v>
      </c>
    </row>
    <row r="13" spans="1:10" x14ac:dyDescent="0.35">
      <c r="A13" s="1" t="s">
        <v>70</v>
      </c>
      <c r="B13" s="2">
        <v>28910</v>
      </c>
      <c r="C13" s="3">
        <v>3493</v>
      </c>
      <c r="D13" s="65"/>
      <c r="E13" s="78">
        <f t="shared" si="0"/>
        <v>0.31870916504372299</v>
      </c>
      <c r="F13" s="78">
        <f t="shared" si="0"/>
        <v>2.2202306039688291</v>
      </c>
      <c r="G13" s="78">
        <f t="shared" si="1"/>
        <v>120.82324455205811</v>
      </c>
      <c r="H13" s="65"/>
      <c r="I13" s="4">
        <v>26.5</v>
      </c>
      <c r="J13" s="4">
        <v>0.3</v>
      </c>
    </row>
    <row r="14" spans="1:10" x14ac:dyDescent="0.35">
      <c r="A14" s="1" t="s">
        <v>71</v>
      </c>
      <c r="B14" s="2">
        <v>37090</v>
      </c>
      <c r="C14" s="3">
        <v>2630</v>
      </c>
      <c r="D14" s="65"/>
      <c r="E14" s="78">
        <f t="shared" si="0"/>
        <v>0.40888699174928006</v>
      </c>
      <c r="F14" s="78">
        <f t="shared" si="0"/>
        <v>1.6716880871566049</v>
      </c>
      <c r="G14" s="78">
        <f t="shared" si="1"/>
        <v>70.908600700997567</v>
      </c>
      <c r="H14" s="65"/>
      <c r="I14" s="4">
        <v>-10.3</v>
      </c>
      <c r="J14" s="4">
        <v>-0.6</v>
      </c>
    </row>
    <row r="15" spans="1:10" x14ac:dyDescent="0.35">
      <c r="A15" s="1" t="s">
        <v>72</v>
      </c>
      <c r="B15" s="2">
        <v>11370</v>
      </c>
      <c r="C15" s="5">
        <v>975</v>
      </c>
      <c r="D15" s="65"/>
      <c r="E15" s="78">
        <f t="shared" si="0"/>
        <v>0.12534497428388552</v>
      </c>
      <c r="F15" s="78">
        <f t="shared" si="0"/>
        <v>0.61973227565691624</v>
      </c>
      <c r="G15" s="78">
        <f t="shared" si="1"/>
        <v>85.751978891820585</v>
      </c>
      <c r="H15" s="65"/>
      <c r="I15" s="4">
        <v>-42</v>
      </c>
      <c r="J15" s="4">
        <v>3.7</v>
      </c>
    </row>
    <row r="16" spans="1:10" x14ac:dyDescent="0.35">
      <c r="A16" s="1" t="s">
        <v>73</v>
      </c>
      <c r="B16" s="2">
        <v>45630</v>
      </c>
      <c r="C16" s="3">
        <v>2282</v>
      </c>
      <c r="D16" s="65"/>
      <c r="E16" s="78">
        <f t="shared" si="0"/>
        <v>0.50303352476461716</v>
      </c>
      <c r="F16" s="78">
        <f t="shared" si="0"/>
        <v>1.4504913364605976</v>
      </c>
      <c r="G16" s="78">
        <f t="shared" si="1"/>
        <v>50.010957703265397</v>
      </c>
      <c r="H16" s="65"/>
      <c r="I16" s="4">
        <v>-28.6</v>
      </c>
      <c r="J16" s="4">
        <v>-0.4</v>
      </c>
    </row>
    <row r="17" spans="1:10" x14ac:dyDescent="0.35">
      <c r="A17" s="1" t="s">
        <v>74</v>
      </c>
      <c r="B17" s="2">
        <v>393030</v>
      </c>
      <c r="C17" s="3">
        <v>27365</v>
      </c>
      <c r="D17" s="65"/>
      <c r="E17" s="78">
        <f t="shared" si="0"/>
        <v>4.3328351137023331</v>
      </c>
      <c r="F17" s="78">
        <f t="shared" si="0"/>
        <v>17.393819203437449</v>
      </c>
      <c r="G17" s="78">
        <f t="shared" si="1"/>
        <v>69.625728315904638</v>
      </c>
      <c r="H17" s="65"/>
      <c r="I17" s="4">
        <v>-23.8</v>
      </c>
      <c r="J17" s="4">
        <v>-1.7</v>
      </c>
    </row>
    <row r="18" spans="1:10" x14ac:dyDescent="0.35">
      <c r="A18" s="1" t="s">
        <v>92</v>
      </c>
      <c r="B18" s="2">
        <v>262780</v>
      </c>
      <c r="C18" s="3">
        <v>16595</v>
      </c>
      <c r="D18" s="65"/>
      <c r="E18" s="78">
        <f t="shared" si="0"/>
        <v>2.896935122455536</v>
      </c>
      <c r="F18" s="78">
        <f t="shared" si="0"/>
        <v>10.548161143104128</v>
      </c>
      <c r="G18" s="78">
        <f t="shared" si="1"/>
        <v>63.151685820838729</v>
      </c>
      <c r="H18" s="65"/>
      <c r="I18" s="4">
        <v>-12.2</v>
      </c>
      <c r="J18" s="4">
        <v>-0.7</v>
      </c>
    </row>
    <row r="19" spans="1:10" x14ac:dyDescent="0.35">
      <c r="A19" s="1" t="s">
        <v>75</v>
      </c>
      <c r="B19" s="2">
        <v>530750</v>
      </c>
      <c r="C19" s="3">
        <v>3917</v>
      </c>
      <c r="D19" s="65"/>
      <c r="E19" s="78">
        <f t="shared" si="0"/>
        <v>5.8510857608770666</v>
      </c>
      <c r="F19" s="78">
        <f t="shared" si="0"/>
        <v>2.4897346910237341</v>
      </c>
      <c r="G19" s="78">
        <f t="shared" si="1"/>
        <v>7.3801224682053697</v>
      </c>
      <c r="H19" s="65"/>
      <c r="I19" s="4">
        <v>-26.6</v>
      </c>
      <c r="J19" s="4">
        <v>-24.4</v>
      </c>
    </row>
    <row r="20" spans="1:10" x14ac:dyDescent="0.35">
      <c r="A20" s="1" t="s">
        <v>76</v>
      </c>
      <c r="B20" s="2">
        <v>232060</v>
      </c>
      <c r="C20" s="3">
        <v>4922</v>
      </c>
      <c r="D20" s="65"/>
      <c r="E20" s="78">
        <f t="shared" si="0"/>
        <v>2.5582721840209741</v>
      </c>
      <c r="F20" s="78">
        <f t="shared" si="0"/>
        <v>3.1285356520854783</v>
      </c>
      <c r="G20" s="78">
        <f t="shared" si="1"/>
        <v>21.210031888304751</v>
      </c>
      <c r="H20" s="65"/>
      <c r="I20" s="4">
        <v>-59.8</v>
      </c>
      <c r="J20" s="4">
        <v>5</v>
      </c>
    </row>
    <row r="21" spans="1:10" x14ac:dyDescent="0.35">
      <c r="A21" s="1" t="s">
        <v>77</v>
      </c>
      <c r="B21" s="2">
        <v>130220</v>
      </c>
      <c r="C21" s="3">
        <v>4920</v>
      </c>
      <c r="D21" s="65"/>
      <c r="E21" s="78">
        <f t="shared" si="0"/>
        <v>1.4355692657209829</v>
      </c>
      <c r="F21" s="78">
        <f t="shared" si="0"/>
        <v>3.1272644063918236</v>
      </c>
      <c r="G21" s="78">
        <f t="shared" si="1"/>
        <v>37.782214713561665</v>
      </c>
      <c r="H21" s="65"/>
      <c r="I21" s="4">
        <v>-6.9</v>
      </c>
      <c r="J21" s="4">
        <v>-1.4</v>
      </c>
    </row>
    <row r="22" spans="1:10" x14ac:dyDescent="0.35">
      <c r="A22" s="1" t="s">
        <v>78</v>
      </c>
      <c r="B22" s="2">
        <v>1133006</v>
      </c>
      <c r="C22" s="3">
        <v>12432</v>
      </c>
      <c r="D22" s="65"/>
      <c r="E22" s="78">
        <f t="shared" si="0"/>
        <v>12.490466836718381</v>
      </c>
      <c r="F22" s="78">
        <f t="shared" si="0"/>
        <v>7.9020632317608026</v>
      </c>
      <c r="G22" s="78">
        <f t="shared" si="1"/>
        <v>10.972580904249403</v>
      </c>
      <c r="H22" s="65"/>
      <c r="I22" s="4">
        <v>-30.1</v>
      </c>
      <c r="J22" s="4">
        <v>-2.5</v>
      </c>
    </row>
    <row r="23" spans="1:10" x14ac:dyDescent="0.35">
      <c r="A23" s="1" t="s">
        <v>79</v>
      </c>
      <c r="B23" s="2">
        <v>68980</v>
      </c>
      <c r="C23" s="3">
        <v>1969</v>
      </c>
      <c r="D23" s="65"/>
      <c r="E23" s="78">
        <f t="shared" si="0"/>
        <v>0.76044822569062653</v>
      </c>
      <c r="F23" s="78">
        <f t="shared" si="0"/>
        <v>1.2515413854035569</v>
      </c>
      <c r="G23" s="78">
        <f t="shared" si="1"/>
        <v>28.544505653812699</v>
      </c>
      <c r="H23" s="65"/>
      <c r="I23" s="4">
        <v>-17.3</v>
      </c>
      <c r="J23" s="4">
        <v>9.6</v>
      </c>
    </row>
    <row r="24" spans="1:10" x14ac:dyDescent="0.35">
      <c r="A24" s="1" t="s">
        <v>80</v>
      </c>
      <c r="B24" s="2">
        <v>132080</v>
      </c>
      <c r="C24" s="3">
        <v>2915</v>
      </c>
      <c r="D24" s="65"/>
      <c r="E24" s="78">
        <f t="shared" si="0"/>
        <v>1.456074248321513</v>
      </c>
      <c r="F24" s="78">
        <f t="shared" si="0"/>
        <v>1.8528405985024725</v>
      </c>
      <c r="G24" s="78">
        <f t="shared" si="1"/>
        <v>22.069957601453666</v>
      </c>
      <c r="H24" s="65"/>
      <c r="I24" s="4">
        <v>-33.9</v>
      </c>
      <c r="J24" s="4">
        <v>6.3</v>
      </c>
    </row>
    <row r="25" spans="1:10" x14ac:dyDescent="0.35">
      <c r="A25" s="1" t="s">
        <v>81</v>
      </c>
      <c r="B25" s="2">
        <v>1880</v>
      </c>
      <c r="C25" s="5">
        <v>132</v>
      </c>
      <c r="D25" s="65"/>
      <c r="E25" s="78">
        <f t="shared" si="0"/>
        <v>2.0725466284406753E-2</v>
      </c>
      <c r="F25" s="78">
        <f t="shared" si="0"/>
        <v>8.3902215781244044E-2</v>
      </c>
      <c r="G25" s="78">
        <f t="shared" si="1"/>
        <v>70.21276595744682</v>
      </c>
      <c r="H25" s="65"/>
      <c r="I25" s="4">
        <v>-14.5</v>
      </c>
      <c r="J25" s="4">
        <v>0.8</v>
      </c>
    </row>
    <row r="26" spans="1:10" x14ac:dyDescent="0.35">
      <c r="A26" s="1" t="s">
        <v>82</v>
      </c>
      <c r="B26" s="2">
        <v>7650</v>
      </c>
      <c r="C26" s="5">
        <v>10</v>
      </c>
      <c r="D26" s="65"/>
      <c r="E26" s="78">
        <f t="shared" si="0"/>
        <v>8.433500908282536E-2</v>
      </c>
      <c r="F26" s="78">
        <f t="shared" si="0"/>
        <v>6.356228468276064E-3</v>
      </c>
      <c r="G26" s="78">
        <f t="shared" si="1"/>
        <v>1.3071895424836601</v>
      </c>
      <c r="H26" s="65"/>
      <c r="I26" s="4">
        <v>-38.9</v>
      </c>
      <c r="J26" s="4">
        <v>-14.4</v>
      </c>
    </row>
    <row r="27" spans="1:10" x14ac:dyDescent="0.35">
      <c r="A27" s="1" t="s">
        <v>83</v>
      </c>
      <c r="B27" s="2">
        <v>52640</v>
      </c>
      <c r="C27" s="3">
        <v>1818</v>
      </c>
      <c r="D27" s="65"/>
      <c r="E27" s="78">
        <f t="shared" si="0"/>
        <v>0.58031305596338911</v>
      </c>
      <c r="F27" s="78">
        <f t="shared" si="0"/>
        <v>1.1555623355325884</v>
      </c>
      <c r="G27" s="78">
        <f t="shared" si="1"/>
        <v>34.536474164133736</v>
      </c>
      <c r="H27" s="65"/>
      <c r="I27" s="4">
        <v>-27.2</v>
      </c>
      <c r="J27" s="4">
        <v>-2.9</v>
      </c>
    </row>
    <row r="28" spans="1:10" x14ac:dyDescent="0.35">
      <c r="A28" s="1" t="s">
        <v>84</v>
      </c>
      <c r="B28" s="2">
        <v>1302330</v>
      </c>
      <c r="C28" s="3">
        <v>14784</v>
      </c>
      <c r="D28" s="65"/>
      <c r="E28" s="78">
        <f t="shared" si="0"/>
        <v>14.357125801155027</v>
      </c>
      <c r="F28" s="78">
        <f t="shared" si="0"/>
        <v>9.3970481674993316</v>
      </c>
      <c r="G28" s="78">
        <f t="shared" si="1"/>
        <v>11.351961484416391</v>
      </c>
      <c r="H28" s="65"/>
      <c r="I28" s="4">
        <v>-13.6</v>
      </c>
      <c r="J28" s="4">
        <v>2.2999999999999998</v>
      </c>
    </row>
    <row r="29" spans="1:10" x14ac:dyDescent="0.35">
      <c r="A29" s="1" t="s">
        <v>85</v>
      </c>
      <c r="B29" s="2">
        <v>290230</v>
      </c>
      <c r="C29" s="3">
        <v>3964</v>
      </c>
      <c r="D29" s="65"/>
      <c r="E29" s="78">
        <f t="shared" si="0"/>
        <v>3.1995489785762619</v>
      </c>
      <c r="F29" s="78">
        <f t="shared" si="0"/>
        <v>2.5196089648246316</v>
      </c>
      <c r="G29" s="78">
        <f t="shared" si="1"/>
        <v>13.65813320469972</v>
      </c>
      <c r="H29" s="65"/>
      <c r="I29" s="4">
        <v>-4.9000000000000004</v>
      </c>
      <c r="J29" s="4">
        <v>8.1</v>
      </c>
    </row>
    <row r="30" spans="1:10" x14ac:dyDescent="0.35">
      <c r="A30" s="1" t="s">
        <v>86</v>
      </c>
      <c r="B30" s="2">
        <v>2887070</v>
      </c>
      <c r="C30" s="3">
        <v>12763</v>
      </c>
      <c r="D30" s="65"/>
      <c r="E30" s="78">
        <f t="shared" si="0"/>
        <v>31.827591460490535</v>
      </c>
      <c r="F30" s="78">
        <f t="shared" si="0"/>
        <v>8.112454394060741</v>
      </c>
      <c r="G30" s="78">
        <f t="shared" si="1"/>
        <v>4.42074490746674</v>
      </c>
      <c r="H30" s="65"/>
      <c r="I30" s="4">
        <v>-25.2</v>
      </c>
      <c r="J30" s="4">
        <v>-4.0999999999999996</v>
      </c>
    </row>
    <row r="31" spans="1:10" x14ac:dyDescent="0.35">
      <c r="A31" s="1" t="s">
        <v>87</v>
      </c>
      <c r="B31" s="2">
        <v>19630</v>
      </c>
      <c r="C31" s="3">
        <v>1863</v>
      </c>
      <c r="D31" s="65"/>
      <c r="E31" s="78">
        <f t="shared" si="0"/>
        <v>0.21640473572494928</v>
      </c>
      <c r="F31" s="78">
        <f t="shared" si="0"/>
        <v>1.1841653636398306</v>
      </c>
      <c r="G31" s="78">
        <f t="shared" si="1"/>
        <v>94.90575649516046</v>
      </c>
      <c r="H31" s="65"/>
      <c r="I31" s="4">
        <v>-19.7</v>
      </c>
      <c r="J31" s="4">
        <v>-1.7</v>
      </c>
    </row>
    <row r="32" spans="1:10" x14ac:dyDescent="0.35">
      <c r="A32" s="1" t="s">
        <v>88</v>
      </c>
      <c r="B32" s="2">
        <v>72470</v>
      </c>
      <c r="C32" s="5">
        <v>483</v>
      </c>
      <c r="D32" s="65"/>
      <c r="E32" s="78">
        <f t="shared" si="0"/>
        <v>0.79892262852710505</v>
      </c>
      <c r="F32" s="78">
        <f t="shared" si="0"/>
        <v>0.30700583501773387</v>
      </c>
      <c r="G32" s="78">
        <f t="shared" si="1"/>
        <v>6.6648268248930584</v>
      </c>
      <c r="H32" s="65"/>
      <c r="I32" s="4">
        <v>-2.9</v>
      </c>
      <c r="J32" s="4">
        <v>0.2</v>
      </c>
    </row>
    <row r="33" spans="1:10" x14ac:dyDescent="0.35">
      <c r="A33" s="1" t="s">
        <v>89</v>
      </c>
      <c r="B33" s="2">
        <v>914870</v>
      </c>
      <c r="C33" s="3">
        <v>23914</v>
      </c>
      <c r="D33" s="65"/>
      <c r="E33" s="78">
        <f t="shared" si="0"/>
        <v>10.085695393412344</v>
      </c>
      <c r="F33" s="78">
        <f t="shared" si="0"/>
        <v>15.200284759035378</v>
      </c>
      <c r="G33" s="78">
        <f t="shared" si="1"/>
        <v>26.139232896477097</v>
      </c>
      <c r="H33" s="65"/>
      <c r="I33" s="4">
        <v>-7.6</v>
      </c>
      <c r="J33" s="4">
        <v>0.7</v>
      </c>
    </row>
    <row r="34" spans="1:10" x14ac:dyDescent="0.35">
      <c r="A34" s="71" t="s">
        <v>90</v>
      </c>
      <c r="B34" s="72">
        <v>58790</v>
      </c>
      <c r="C34" s="73">
        <v>3006</v>
      </c>
      <c r="D34" s="74"/>
      <c r="E34" s="79">
        <f t="shared" si="0"/>
        <v>0.64811178875546438</v>
      </c>
      <c r="F34" s="79">
        <f t="shared" si="0"/>
        <v>1.9106822775637848</v>
      </c>
      <c r="G34" s="79">
        <f t="shared" si="1"/>
        <v>51.131144752508931</v>
      </c>
      <c r="H34" s="74"/>
      <c r="I34" s="75">
        <v>-17.3</v>
      </c>
      <c r="J34" s="75">
        <v>-2</v>
      </c>
    </row>
    <row r="35" spans="1:10" x14ac:dyDescent="0.35">
      <c r="A35" s="151" t="s">
        <v>115</v>
      </c>
      <c r="B35" s="152"/>
      <c r="C35" s="152"/>
      <c r="D35" s="152"/>
      <c r="E35" s="152"/>
      <c r="F35" s="152"/>
      <c r="G35" s="152"/>
      <c r="H35" s="152"/>
      <c r="I35" s="152"/>
      <c r="J35" s="152"/>
    </row>
  </sheetData>
  <mergeCells count="5">
    <mergeCell ref="B5:C5"/>
    <mergeCell ref="E5:F5"/>
    <mergeCell ref="I5:J5"/>
    <mergeCell ref="A4:J4"/>
    <mergeCell ref="A35:J3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Aziende Agricole SAU e SAT</vt:lpstr>
      <vt:lpstr>Aziende Agricole numero</vt:lpstr>
      <vt:lpstr>Titolo possesso terreni</vt:lpstr>
      <vt:lpstr>Giornate di lavoro</vt:lpstr>
      <vt:lpstr>Caratteristiche</vt:lpstr>
      <vt:lpstr>UE-Aziende agricole e SAU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Alessandra Reale</cp:lastModifiedBy>
  <dcterms:created xsi:type="dcterms:W3CDTF">2023-01-20T13:04:13Z</dcterms:created>
  <dcterms:modified xsi:type="dcterms:W3CDTF">2024-06-03T11:14:05Z</dcterms:modified>
</cp:coreProperties>
</file>