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8.1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<sst xmlns="http://schemas.openxmlformats.org/spreadsheetml/2006/main" count="54" uniqueCount="50">
  <si>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PRODOTTI CHIMICI IMPIEGATI IN AGRICOLTURA</t>
  </si>
  <si>
    <t xml:space="preserve"> </t>
  </si>
  <si>
    <t>ANNI                                                                            REGIONI</t>
  </si>
  <si>
    <t>Quintali</t>
  </si>
  <si>
    <t>kg per ettaro di superficie trattabile (a)</t>
  </si>
  <si>
    <t>Fungicidi</t>
  </si>
  <si>
    <t>Erbicidi</t>
  </si>
  <si>
    <t>Vari (b)</t>
  </si>
  <si>
    <t>Totale</t>
  </si>
  <si>
    <t>Insetticidi    e acaricidi</t>
  </si>
  <si>
    <t xml:space="preserve">Piemonte 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</si>
  <si>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</si>
  <si>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</si>
  <si>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</si>
  <si>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</si>
  <si>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</si>
  <si>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</si>
  <si>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</si>
  <si>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</si>
  <si>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</si>
  <si>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</si>
  <si>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</si>
  <si>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</si>
  <si>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</si>
  <si>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</si>
  <si>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</si>
  <si>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</si>
  <si>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</si>
  <si>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</si>
  <si>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</si>
  <si>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</si>
  <si>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</si>
  <si>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</si>
  <si>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</si>
  <si>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(a) La superficie trattabile comprende i seminativi, al netto dei terreni a riposo, gli orti familiari e le coltivazioni legnose agrarie (compresi i castagneti da frutto).</t>
  </si>
  <si>
    <t>(b) Dall'anno 1999 sono compresi i principi attivi biologici.</t>
  </si>
  <si>
    <t>(c) La superficie trattabile considerata si riferisce all'anno 2000.</t>
  </si>
  <si>
    <t>2004 (d)</t>
  </si>
  <si>
    <t>(d) La superficie trattabile considerata si riferisce all'anno 2003.</t>
  </si>
  <si>
    <t xml:space="preserve">Valle d'Aosta/Vallée d'Aoste </t>
  </si>
  <si>
    <t>Bolzano/Bozen</t>
  </si>
  <si>
    <t>2006  -  PER   REGIONE (e)</t>
  </si>
  <si>
    <t>(e) La superficie trattabile considerata si riferisce all'anno 2005.</t>
  </si>
  <si>
    <t>2001 (c)</t>
  </si>
  <si>
    <t>2002 (c)</t>
  </si>
  <si>
    <t>-</t>
  </si>
  <si>
    <t>..</t>
  </si>
  <si>
    <t>Insetticidi         e acaricidi</t>
  </si>
  <si>
    <r>
      <t xml:space="preserve">Tavola 8.11 - Principi attivi contenuti nei prodotti fitosanitari distribuiti per uso agricolo per categoria e regione </t>
    </r>
    <r>
      <rPr>
        <b/>
        <sz val="9"/>
        <color indexed="9"/>
        <rFont val="Arial"/>
        <family val="2"/>
      </rPr>
      <t>llllllllllllllllllllll</t>
    </r>
    <r>
      <rPr>
        <b/>
        <sz val="9"/>
        <rFont val="Arial"/>
        <family val="2"/>
      </rPr>
      <t>- Anno 2006</t>
    </r>
  </si>
  <si>
    <r>
      <t>Fonte:</t>
    </r>
    <r>
      <rPr>
        <sz val="7"/>
        <rFont val="Arial"/>
        <family val="2"/>
      </rPr>
      <t xml:space="preserve"> Istat, </t>
    </r>
    <r>
      <rPr>
        <i/>
        <sz val="7"/>
        <rFont val="Arial"/>
        <family val="2"/>
      </rPr>
      <t>Statistiche dell'agricoltura</t>
    </r>
    <r>
      <rPr>
        <sz val="7"/>
        <rFont val="Arial"/>
        <family val="2"/>
      </rPr>
      <t>, vari anni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</si>
</sst>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#,##0.000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00"/>
    <numFmt numFmtId="180" formatCode="0.000000000000"/>
    <numFmt numFmtId="181" formatCode="_-* #.##0_-;\-* #.##0_-;_-* &quot;-&quot;_-;_-@_-"/>
    <numFmt numFmtId="182" formatCode="#.##0.0"/>
    <numFmt numFmtId="183" formatCode="#.##0."/>
    <numFmt numFmtId="184" formatCode="#.##0"/>
    <numFmt numFmtId="185" formatCode="#.##"/>
    <numFmt numFmtId="186" formatCode="#.#"/>
    <numFmt numFmtId="187" formatCode="#"/>
    <numFmt numFmtId="188" formatCode="_-&quot;€&quot;\ * #.##0_-;\-&quot;€&quot;\ * #.##0_-;_-&quot;€&quot;\ * &quot;-&quot;_-;_-@_-"/>
  </numFmts>
  <fonts count="12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86" fontId="1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8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 quotePrefix="1">
      <alignment horizontal="right" vertical="center"/>
    </xf>
    <xf numFmtId="186" fontId="7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Continuous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0"/>
  <sheetViews>
    <sheetView tabSelected="1" workbookViewId="0" topLeftCell="A1">
      <selection activeCell="N8" sqref="N8"/>
    </sheetView>
  </sheetViews>
  <sheetFormatPr defaultColWidth="9.140625" defaultRowHeight="12.75"/>
  <cols>
    <col min="1" max="1" width="16.421875" style="15" customWidth="1"/>
    <col min="2" max="6" width="7.8515625" style="15" customWidth="1"/>
    <col min="7" max="7" width="0.85546875" style="15" customWidth="1"/>
    <col min="8" max="12" width="6.57421875" style="15" customWidth="1"/>
    <col min="13" max="13" width="9.140625" style="15" customWidth="1"/>
    <col min="14" max="14" width="9.140625" style="13" customWidth="1"/>
    <col min="15" max="15" width="10.28125" style="13" bestFit="1" customWidth="1"/>
    <col min="16" max="16" width="9.140625" style="15" customWidth="1"/>
    <col min="17" max="18" width="9.140625" style="13" customWidth="1"/>
    <col min="19" max="16384" width="9.140625" style="15" customWidth="1"/>
  </cols>
  <sheetData>
    <row r="1" spans="1:12" ht="12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ht="18" customHeight="1"/>
    <row r="3" spans="1:12" ht="25.5" customHeight="1">
      <c r="A3" s="57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7.5" customHeight="1">
      <c r="A4" s="19"/>
      <c r="B4" s="20"/>
      <c r="C4" s="19" t="s">
        <v>1</v>
      </c>
      <c r="D4" s="19"/>
      <c r="E4" s="19"/>
      <c r="F4" s="19"/>
      <c r="G4" s="19"/>
      <c r="H4" s="19"/>
      <c r="I4" s="19"/>
      <c r="J4" s="19"/>
      <c r="K4" s="19"/>
      <c r="L4" s="19"/>
    </row>
    <row r="5" spans="1:12" ht="12.75" customHeight="1">
      <c r="A5" s="59" t="s">
        <v>2</v>
      </c>
      <c r="B5" s="1" t="s">
        <v>3</v>
      </c>
      <c r="C5" s="1"/>
      <c r="D5" s="1"/>
      <c r="E5" s="1"/>
      <c r="F5" s="1"/>
      <c r="G5" s="2"/>
      <c r="H5" s="1" t="s">
        <v>4</v>
      </c>
      <c r="I5" s="1"/>
      <c r="J5" s="1"/>
      <c r="K5" s="1"/>
      <c r="L5" s="1"/>
    </row>
    <row r="6" spans="1:12" ht="20.25" customHeight="1">
      <c r="A6" s="60"/>
      <c r="B6" s="62" t="s">
        <v>5</v>
      </c>
      <c r="C6" s="62" t="s">
        <v>47</v>
      </c>
      <c r="D6" s="62" t="s">
        <v>6</v>
      </c>
      <c r="E6" s="62" t="s">
        <v>7</v>
      </c>
      <c r="F6" s="62" t="s">
        <v>8</v>
      </c>
      <c r="G6" s="63"/>
      <c r="H6" s="62" t="s">
        <v>5</v>
      </c>
      <c r="I6" s="62" t="s">
        <v>9</v>
      </c>
      <c r="J6" s="62" t="s">
        <v>6</v>
      </c>
      <c r="K6" s="62" t="s">
        <v>7</v>
      </c>
      <c r="L6" s="62" t="s">
        <v>8</v>
      </c>
    </row>
    <row r="7" spans="1:12" ht="9">
      <c r="A7" s="3"/>
      <c r="B7" s="4"/>
      <c r="C7" s="4"/>
      <c r="D7" s="4"/>
      <c r="E7" s="4"/>
      <c r="F7" s="4"/>
      <c r="G7" s="21"/>
      <c r="H7" s="4"/>
      <c r="I7" s="4"/>
      <c r="J7" s="4"/>
      <c r="K7" s="4"/>
      <c r="L7" s="4"/>
    </row>
    <row r="8" spans="1:12" ht="9">
      <c r="A8" s="5">
        <v>1996</v>
      </c>
      <c r="B8" s="6">
        <v>435000</v>
      </c>
      <c r="C8" s="6">
        <v>103000</v>
      </c>
      <c r="D8" s="6">
        <v>104000</v>
      </c>
      <c r="E8" s="6">
        <v>123000</v>
      </c>
      <c r="F8" s="22">
        <f aca="true" t="shared" si="0" ref="F8:F17">SUM(B8:E8)</f>
        <v>765000</v>
      </c>
      <c r="G8" s="21"/>
      <c r="H8" s="7">
        <v>4.317759141369821</v>
      </c>
      <c r="I8" s="7">
        <v>1.022365957611705</v>
      </c>
      <c r="J8" s="7">
        <v>1.0322918406953137</v>
      </c>
      <c r="K8" s="7">
        <v>1.2208836192838806</v>
      </c>
      <c r="L8" s="11">
        <f>SUM(H8:K8)</f>
        <v>7.593300558960721</v>
      </c>
    </row>
    <row r="9" spans="1:13" ht="9">
      <c r="A9" s="23">
        <v>1997</v>
      </c>
      <c r="B9" s="22">
        <v>526375.28</v>
      </c>
      <c r="C9" s="22">
        <v>119336.55</v>
      </c>
      <c r="D9" s="22">
        <v>105361.37</v>
      </c>
      <c r="E9" s="22">
        <v>96907.23</v>
      </c>
      <c r="F9" s="22">
        <f t="shared" si="0"/>
        <v>847980.43</v>
      </c>
      <c r="G9" s="10"/>
      <c r="H9" s="11">
        <v>5</v>
      </c>
      <c r="I9" s="11">
        <v>1.1</v>
      </c>
      <c r="J9" s="11">
        <v>1.011390941866667</v>
      </c>
      <c r="K9" s="11">
        <v>0.9302374734059525</v>
      </c>
      <c r="L9" s="11">
        <f>SUM(H9:K9)</f>
        <v>8.04162841527262</v>
      </c>
      <c r="M9" s="12"/>
    </row>
    <row r="10" spans="1:13" ht="9" customHeight="1">
      <c r="A10" s="23">
        <v>1998</v>
      </c>
      <c r="B10" s="22">
        <v>536052</v>
      </c>
      <c r="C10" s="22">
        <v>119848</v>
      </c>
      <c r="D10" s="22">
        <v>106654</v>
      </c>
      <c r="E10" s="22">
        <v>82706</v>
      </c>
      <c r="F10" s="22">
        <f t="shared" si="0"/>
        <v>845260</v>
      </c>
      <c r="G10" s="10"/>
      <c r="H10" s="11">
        <v>5.040266506446872</v>
      </c>
      <c r="I10" s="11">
        <v>1.1268792211663137</v>
      </c>
      <c r="J10" s="11">
        <v>1.0028311138566617</v>
      </c>
      <c r="K10" s="11">
        <v>0.7776301574272312</v>
      </c>
      <c r="L10" s="11">
        <f>SUM(H10:K10)</f>
        <v>7.947606998897078</v>
      </c>
      <c r="M10" s="12"/>
    </row>
    <row r="11" spans="1:13" ht="9" customHeight="1">
      <c r="A11" s="23">
        <v>1999</v>
      </c>
      <c r="B11" s="22">
        <v>528647.19</v>
      </c>
      <c r="C11" s="22">
        <v>120664.17</v>
      </c>
      <c r="D11" s="22">
        <v>97409.61</v>
      </c>
      <c r="E11" s="22">
        <v>73762.74</v>
      </c>
      <c r="F11" s="22">
        <f t="shared" si="0"/>
        <v>820483.71</v>
      </c>
      <c r="G11" s="10"/>
      <c r="H11" s="11">
        <v>4.9</v>
      </c>
      <c r="I11" s="11">
        <v>1.13</v>
      </c>
      <c r="J11" s="11">
        <v>0.91</v>
      </c>
      <c r="K11" s="11">
        <v>0.69</v>
      </c>
      <c r="L11" s="11">
        <f>SUM(H11:K11)</f>
        <v>7.630000000000001</v>
      </c>
      <c r="M11" s="12"/>
    </row>
    <row r="12" spans="1:13" ht="9" customHeight="1">
      <c r="A12" s="23">
        <v>2000</v>
      </c>
      <c r="B12" s="22">
        <v>523766.17</v>
      </c>
      <c r="C12" s="22">
        <v>121348.35</v>
      </c>
      <c r="D12" s="22">
        <v>95065.25</v>
      </c>
      <c r="E12" s="22">
        <v>58116.1</v>
      </c>
      <c r="F12" s="22">
        <f t="shared" si="0"/>
        <v>798295.87</v>
      </c>
      <c r="G12" s="10"/>
      <c r="H12" s="11">
        <v>5.676405191499959</v>
      </c>
      <c r="I12" s="11">
        <v>1.3151334381140998</v>
      </c>
      <c r="J12" s="11">
        <v>1.0302858594919206</v>
      </c>
      <c r="K12" s="11">
        <v>0.6298431449853487</v>
      </c>
      <c r="L12" s="11">
        <v>8.651667634091329</v>
      </c>
      <c r="M12" s="12"/>
    </row>
    <row r="13" spans="1:13" ht="9" customHeight="1">
      <c r="A13" s="8" t="s">
        <v>43</v>
      </c>
      <c r="B13" s="16">
        <v>485225.28</v>
      </c>
      <c r="C13" s="16">
        <v>119411.29</v>
      </c>
      <c r="D13" s="16">
        <v>100628.32</v>
      </c>
      <c r="E13" s="16">
        <v>58192.04</v>
      </c>
      <c r="F13" s="16">
        <f t="shared" si="0"/>
        <v>763456.9300000002</v>
      </c>
      <c r="G13" s="10"/>
      <c r="H13" s="11">
        <v>5.25871172328488</v>
      </c>
      <c r="I13" s="11">
        <v>1.2941402200140324</v>
      </c>
      <c r="J13" s="11">
        <v>1.0905765793539495</v>
      </c>
      <c r="K13" s="11">
        <v>0.6306661576863074</v>
      </c>
      <c r="L13" s="11">
        <v>8.27409468033917</v>
      </c>
      <c r="M13" s="12"/>
    </row>
    <row r="14" spans="1:20" ht="9" customHeight="1">
      <c r="A14" s="8" t="s">
        <v>44</v>
      </c>
      <c r="B14" s="16">
        <v>631958.8</v>
      </c>
      <c r="C14" s="16">
        <v>118984.99</v>
      </c>
      <c r="D14" s="16">
        <v>118267.5</v>
      </c>
      <c r="E14" s="16">
        <v>77879.47</v>
      </c>
      <c r="F14" s="16">
        <f t="shared" si="0"/>
        <v>947090.76</v>
      </c>
      <c r="G14" s="10"/>
      <c r="H14" s="17">
        <v>6.8489612705113885</v>
      </c>
      <c r="I14" s="11">
        <v>1.2895201210619822</v>
      </c>
      <c r="J14" s="11">
        <v>1.2817442008248097</v>
      </c>
      <c r="K14" s="11">
        <v>0.8440320378447987</v>
      </c>
      <c r="L14" s="11">
        <v>10.26425763024298</v>
      </c>
      <c r="M14" s="12"/>
      <c r="Q14" s="14"/>
      <c r="S14" s="13"/>
      <c r="T14" s="13"/>
    </row>
    <row r="15" spans="1:20" ht="9" customHeight="1">
      <c r="A15" s="8">
        <v>2003</v>
      </c>
      <c r="B15" s="9">
        <f>(54426986/100)</f>
        <v>544269.86</v>
      </c>
      <c r="C15" s="9">
        <f>(12814362/100)</f>
        <v>128143.62</v>
      </c>
      <c r="D15" s="9">
        <f>(11587050/100)</f>
        <v>115870.5</v>
      </c>
      <c r="E15" s="9">
        <v>78768</v>
      </c>
      <c r="F15" s="9">
        <f t="shared" si="0"/>
        <v>867051.98</v>
      </c>
      <c r="G15" s="10"/>
      <c r="H15" s="18">
        <v>5.835539854409574</v>
      </c>
      <c r="I15" s="18">
        <v>1.3739272676210947</v>
      </c>
      <c r="J15" s="18">
        <v>1.242337616674869</v>
      </c>
      <c r="K15" s="18">
        <v>0.8394614996703982</v>
      </c>
      <c r="L15" s="17">
        <v>9.291266238375936</v>
      </c>
      <c r="M15" s="12"/>
      <c r="N15" s="12"/>
      <c r="O15" s="12"/>
      <c r="P15" s="12"/>
      <c r="Q15" s="12"/>
      <c r="S15" s="13"/>
      <c r="T15" s="13"/>
    </row>
    <row r="16" spans="1:20" ht="9" customHeight="1">
      <c r="A16" s="8" t="s">
        <v>37</v>
      </c>
      <c r="B16" s="24">
        <f>(52894380/100)</f>
        <v>528943.8</v>
      </c>
      <c r="C16" s="24">
        <f>(11750493/100)</f>
        <v>117504.93</v>
      </c>
      <c r="D16" s="24">
        <f>(8946896/100)</f>
        <v>89468.96</v>
      </c>
      <c r="E16" s="24">
        <v>106999</v>
      </c>
      <c r="F16" s="16">
        <f t="shared" si="0"/>
        <v>842916.69</v>
      </c>
      <c r="G16" s="10"/>
      <c r="H16" s="25">
        <v>5.671217262779988</v>
      </c>
      <c r="I16" s="25">
        <v>1.2598616100193516</v>
      </c>
      <c r="J16" s="25">
        <v>0.9592662026381106</v>
      </c>
      <c r="K16" s="25">
        <v>1.1382779498765285</v>
      </c>
      <c r="L16" s="17">
        <v>9.028623025313978</v>
      </c>
      <c r="M16" s="12"/>
      <c r="N16" s="12"/>
      <c r="O16" s="12"/>
      <c r="P16" s="12"/>
      <c r="Q16" s="12"/>
      <c r="S16" s="13"/>
      <c r="T16" s="13"/>
    </row>
    <row r="17" spans="1:20" ht="9" customHeight="1">
      <c r="A17" s="23">
        <v>2005</v>
      </c>
      <c r="B17" s="22">
        <v>538041</v>
      </c>
      <c r="C17" s="22">
        <v>114071</v>
      </c>
      <c r="D17" s="22">
        <v>92059</v>
      </c>
      <c r="E17" s="16">
        <v>106563</v>
      </c>
      <c r="F17" s="16">
        <f t="shared" si="0"/>
        <v>850734</v>
      </c>
      <c r="G17" s="10"/>
      <c r="H17" s="26">
        <v>6.1</v>
      </c>
      <c r="I17" s="26">
        <v>1.3</v>
      </c>
      <c r="J17" s="26">
        <v>1</v>
      </c>
      <c r="K17" s="26">
        <v>1.2</v>
      </c>
      <c r="L17" s="26">
        <v>9.6</v>
      </c>
      <c r="M17" s="27"/>
      <c r="N17" s="27"/>
      <c r="O17" s="27"/>
      <c r="P17" s="27"/>
      <c r="Q17" s="27"/>
      <c r="S17" s="13"/>
      <c r="T17" s="13"/>
    </row>
    <row r="18" spans="1:20" ht="9">
      <c r="A18" s="23"/>
      <c r="B18" s="22"/>
      <c r="C18" s="22"/>
      <c r="D18" s="22"/>
      <c r="E18" s="16"/>
      <c r="F18" s="16"/>
      <c r="G18" s="10"/>
      <c r="H18" s="28"/>
      <c r="I18" s="28"/>
      <c r="J18" s="28"/>
      <c r="K18" s="28"/>
      <c r="L18" s="12"/>
      <c r="T18" s="13"/>
    </row>
    <row r="19" spans="1:20" ht="9">
      <c r="A19" s="61" t="s">
        <v>41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T19" s="13"/>
    </row>
    <row r="20" spans="1:20" ht="9">
      <c r="A20" s="23"/>
      <c r="B20" s="29"/>
      <c r="C20" s="29"/>
      <c r="D20" s="10"/>
      <c r="E20" s="10"/>
      <c r="F20" s="29"/>
      <c r="G20" s="29"/>
      <c r="H20" s="30"/>
      <c r="I20" s="30"/>
      <c r="J20" s="30"/>
      <c r="K20" s="30"/>
      <c r="L20" s="30"/>
      <c r="T20" s="13"/>
    </row>
    <row r="21" spans="1:20" ht="9">
      <c r="A21" s="15" t="s">
        <v>10</v>
      </c>
      <c r="B21" s="31">
        <v>58014</v>
      </c>
      <c r="C21" s="31">
        <v>4855</v>
      </c>
      <c r="D21" s="31">
        <v>13331</v>
      </c>
      <c r="E21" s="31">
        <v>1712.07</v>
      </c>
      <c r="F21" s="31">
        <f>SUM(B21:E21)</f>
        <v>77912.07</v>
      </c>
      <c r="G21" s="31">
        <f aca="true" t="shared" si="1" ref="G21:G46">SUM(B21:F21)</f>
        <v>155824.14</v>
      </c>
      <c r="H21" s="32">
        <v>9.727237992042493</v>
      </c>
      <c r="I21" s="32">
        <v>0.8140017072880866</v>
      </c>
      <c r="J21" s="32">
        <v>2.235191945162894</v>
      </c>
      <c r="K21" s="32">
        <v>0.2870166830804907</v>
      </c>
      <c r="L21" s="11">
        <f>SUM(H21:K21)</f>
        <v>13.063448327573965</v>
      </c>
      <c r="M21" s="27"/>
      <c r="N21" s="27"/>
      <c r="O21" s="27"/>
      <c r="P21" s="27"/>
      <c r="Q21" s="27"/>
      <c r="S21" s="31"/>
      <c r="T21" s="13"/>
    </row>
    <row r="22" spans="1:20" ht="9">
      <c r="A22" s="15" t="s">
        <v>39</v>
      </c>
      <c r="B22" s="31">
        <v>44</v>
      </c>
      <c r="C22" s="31">
        <v>31</v>
      </c>
      <c r="D22" s="31">
        <v>19</v>
      </c>
      <c r="E22" s="54" t="s">
        <v>45</v>
      </c>
      <c r="F22" s="31">
        <f>SUM(B22:E22)</f>
        <v>94</v>
      </c>
      <c r="G22" s="31">
        <f t="shared" si="1"/>
        <v>188</v>
      </c>
      <c r="H22" s="32">
        <v>3.506775710165541</v>
      </c>
      <c r="I22" s="32">
        <v>2.4313539567776856</v>
      </c>
      <c r="J22" s="32">
        <v>1.5281893247994944</v>
      </c>
      <c r="K22" s="17" t="s">
        <v>46</v>
      </c>
      <c r="L22" s="11">
        <f>SUM(H22:K22)</f>
        <v>7.46631899174272</v>
      </c>
      <c r="M22" s="27"/>
      <c r="N22" s="27"/>
      <c r="O22" s="27"/>
      <c r="P22" s="27"/>
      <c r="Q22" s="27"/>
      <c r="S22" s="33"/>
      <c r="T22" s="13"/>
    </row>
    <row r="23" spans="1:20" ht="9">
      <c r="A23" s="15" t="s">
        <v>11</v>
      </c>
      <c r="B23" s="31">
        <v>24589</v>
      </c>
      <c r="C23" s="31">
        <v>2909</v>
      </c>
      <c r="D23" s="31">
        <v>17288</v>
      </c>
      <c r="E23" s="31">
        <v>4016.61</v>
      </c>
      <c r="F23" s="31">
        <f>SUM(B23:E23)</f>
        <v>48802.61</v>
      </c>
      <c r="G23" s="31">
        <f t="shared" si="1"/>
        <v>97605.22</v>
      </c>
      <c r="H23" s="32">
        <v>3.5312400597355458</v>
      </c>
      <c r="I23" s="32">
        <v>0.41773722388836454</v>
      </c>
      <c r="J23" s="32">
        <v>2.4827458658732295</v>
      </c>
      <c r="K23" s="32">
        <v>0.5767685299885441</v>
      </c>
      <c r="L23" s="11">
        <f aca="true" t="shared" si="2" ref="L23:L46">SUM(H23:K23)</f>
        <v>7.008491679485684</v>
      </c>
      <c r="M23" s="27"/>
      <c r="N23" s="27"/>
      <c r="O23" s="27"/>
      <c r="P23" s="27"/>
      <c r="Q23" s="27"/>
      <c r="S23" s="31"/>
      <c r="T23" s="13"/>
    </row>
    <row r="24" spans="1:19" s="34" customFormat="1" ht="9">
      <c r="A24" s="34" t="s">
        <v>12</v>
      </c>
      <c r="B24" s="31">
        <f>SUM(B25+B26)</f>
        <v>11589</v>
      </c>
      <c r="C24" s="31">
        <f>SUM(C25+C26)</f>
        <v>15427</v>
      </c>
      <c r="D24" s="31">
        <f>SUM(D25+D26)</f>
        <v>1126</v>
      </c>
      <c r="E24" s="31">
        <v>657.32</v>
      </c>
      <c r="F24" s="31">
        <f>SUM(B24:E24)</f>
        <v>28799.32</v>
      </c>
      <c r="G24" s="31">
        <f t="shared" si="1"/>
        <v>57598.64</v>
      </c>
      <c r="H24" s="32">
        <v>22.90456429895075</v>
      </c>
      <c r="I24" s="32">
        <v>30.490752657909216</v>
      </c>
      <c r="J24" s="32">
        <v>2.225544389139413</v>
      </c>
      <c r="K24" s="32">
        <v>1.2982803438047472</v>
      </c>
      <c r="L24" s="11">
        <f t="shared" si="2"/>
        <v>56.91914168980413</v>
      </c>
      <c r="M24" s="27"/>
      <c r="N24" s="27"/>
      <c r="O24" s="27"/>
      <c r="P24" s="27"/>
      <c r="Q24" s="27"/>
      <c r="R24" s="13"/>
      <c r="S24" s="31"/>
    </row>
    <row r="25" spans="1:19" s="35" customFormat="1" ht="9">
      <c r="A25" s="35" t="s">
        <v>40</v>
      </c>
      <c r="B25" s="36">
        <v>4301</v>
      </c>
      <c r="C25" s="36">
        <v>10010</v>
      </c>
      <c r="D25" s="36">
        <v>520</v>
      </c>
      <c r="E25" s="36">
        <v>458.69</v>
      </c>
      <c r="F25" s="36">
        <f aca="true" t="shared" si="3" ref="F25:F42">SUM(B25:E25)</f>
        <v>15289.69</v>
      </c>
      <c r="G25" s="36">
        <f t="shared" si="1"/>
        <v>30579.38</v>
      </c>
      <c r="H25" s="37">
        <v>16.54300036963344</v>
      </c>
      <c r="I25" s="37">
        <v>38.50191913220377</v>
      </c>
      <c r="J25" s="37">
        <v>1.9989437945622728</v>
      </c>
      <c r="K25" s="37">
        <v>1.7630091931413574</v>
      </c>
      <c r="L25" s="38">
        <f t="shared" si="2"/>
        <v>58.80687248954084</v>
      </c>
      <c r="M25" s="55"/>
      <c r="N25" s="55"/>
      <c r="O25" s="55"/>
      <c r="P25" s="55"/>
      <c r="Q25" s="55"/>
      <c r="R25" s="39"/>
      <c r="S25" s="36"/>
    </row>
    <row r="26" spans="1:19" s="35" customFormat="1" ht="9">
      <c r="A26" s="35" t="s">
        <v>13</v>
      </c>
      <c r="B26" s="36">
        <v>7288</v>
      </c>
      <c r="C26" s="36">
        <v>5417</v>
      </c>
      <c r="D26" s="36">
        <v>606</v>
      </c>
      <c r="E26" s="36">
        <v>198.63</v>
      </c>
      <c r="F26" s="36">
        <f t="shared" si="3"/>
        <v>13509.63</v>
      </c>
      <c r="G26" s="36">
        <f t="shared" si="1"/>
        <v>27019.26</v>
      </c>
      <c r="H26" s="37">
        <v>29.628542494073567</v>
      </c>
      <c r="I26" s="37">
        <v>22.0231951061554</v>
      </c>
      <c r="J26" s="37">
        <v>2.4650542759955005</v>
      </c>
      <c r="K26" s="37">
        <v>0.807076186414597</v>
      </c>
      <c r="L26" s="38">
        <f t="shared" si="2"/>
        <v>54.923868062639066</v>
      </c>
      <c r="M26" s="55"/>
      <c r="N26" s="55"/>
      <c r="O26" s="55"/>
      <c r="P26" s="55"/>
      <c r="Q26" s="55"/>
      <c r="R26" s="39"/>
      <c r="S26" s="36"/>
    </row>
    <row r="27" spans="1:19" ht="9">
      <c r="A27" s="15" t="s">
        <v>14</v>
      </c>
      <c r="B27" s="31">
        <v>48994</v>
      </c>
      <c r="C27" s="31">
        <v>9508</v>
      </c>
      <c r="D27" s="31">
        <v>11835</v>
      </c>
      <c r="E27" s="31">
        <v>26559.69</v>
      </c>
      <c r="F27" s="31">
        <f t="shared" si="3"/>
        <v>96896.69</v>
      </c>
      <c r="G27" s="31">
        <f t="shared" si="1"/>
        <v>193793.38</v>
      </c>
      <c r="H27" s="32">
        <v>7.629246608545578</v>
      </c>
      <c r="I27" s="32">
        <v>1.4806204306232547</v>
      </c>
      <c r="J27" s="32">
        <v>1.8429542167375674</v>
      </c>
      <c r="K27" s="32">
        <v>4.13582420331951</v>
      </c>
      <c r="L27" s="11">
        <f t="shared" si="2"/>
        <v>15.08864545922591</v>
      </c>
      <c r="M27" s="27"/>
      <c r="N27" s="27"/>
      <c r="O27" s="27"/>
      <c r="P27" s="27"/>
      <c r="Q27" s="27"/>
      <c r="S27" s="31"/>
    </row>
    <row r="28" spans="1:19" ht="9">
      <c r="A28" s="15" t="s">
        <v>15</v>
      </c>
      <c r="B28" s="31">
        <v>13952</v>
      </c>
      <c r="C28" s="31">
        <v>826</v>
      </c>
      <c r="D28" s="31">
        <v>3717</v>
      </c>
      <c r="E28" s="31">
        <v>149.93</v>
      </c>
      <c r="F28" s="31">
        <f t="shared" si="3"/>
        <v>18644.93</v>
      </c>
      <c r="G28" s="31">
        <f t="shared" si="1"/>
        <v>37289.86</v>
      </c>
      <c r="H28" s="32">
        <v>7.974884482417726</v>
      </c>
      <c r="I28" s="32">
        <v>0.47206202764145094</v>
      </c>
      <c r="J28" s="32">
        <v>2.1246649594275877</v>
      </c>
      <c r="K28" s="32">
        <v>0.08563823089089082</v>
      </c>
      <c r="L28" s="11">
        <f t="shared" si="2"/>
        <v>10.657249700377655</v>
      </c>
      <c r="M28" s="27"/>
      <c r="N28" s="27"/>
      <c r="O28" s="27"/>
      <c r="P28" s="27"/>
      <c r="Q28" s="27"/>
      <c r="S28" s="31"/>
    </row>
    <row r="29" spans="1:19" ht="9">
      <c r="A29" s="15" t="s">
        <v>16</v>
      </c>
      <c r="B29" s="31">
        <v>2391</v>
      </c>
      <c r="C29" s="31">
        <v>297</v>
      </c>
      <c r="D29" s="31">
        <v>337</v>
      </c>
      <c r="E29" s="31">
        <v>1714.53</v>
      </c>
      <c r="F29" s="31">
        <f t="shared" si="3"/>
        <v>4739.53</v>
      </c>
      <c r="G29" s="31">
        <f t="shared" si="1"/>
        <v>9479.06</v>
      </c>
      <c r="H29" s="32">
        <v>10.526394583703203</v>
      </c>
      <c r="I29" s="32">
        <v>1.3079726226205068</v>
      </c>
      <c r="J29" s="32">
        <v>1.4818992968959153</v>
      </c>
      <c r="K29" s="32">
        <v>7.550355074607938</v>
      </c>
      <c r="L29" s="11">
        <f t="shared" si="2"/>
        <v>20.866621577827566</v>
      </c>
      <c r="M29" s="27"/>
      <c r="N29" s="27"/>
      <c r="O29" s="27"/>
      <c r="P29" s="27"/>
      <c r="Q29" s="27"/>
      <c r="S29" s="31"/>
    </row>
    <row r="30" spans="1:19" ht="9">
      <c r="A30" s="15" t="s">
        <v>17</v>
      </c>
      <c r="B30" s="31">
        <v>50913</v>
      </c>
      <c r="C30" s="31">
        <v>24040</v>
      </c>
      <c r="D30" s="31">
        <v>11918</v>
      </c>
      <c r="E30" s="31">
        <v>7973.85</v>
      </c>
      <c r="F30" s="31">
        <f t="shared" si="3"/>
        <v>94844.85</v>
      </c>
      <c r="G30" s="31">
        <f t="shared" si="1"/>
        <v>189689.7</v>
      </c>
      <c r="H30" s="32">
        <v>5.593826269088964</v>
      </c>
      <c r="I30" s="32">
        <v>2.641294500924867</v>
      </c>
      <c r="J30" s="32">
        <v>1.309410385344214</v>
      </c>
      <c r="K30" s="32">
        <v>0.8760338053245172</v>
      </c>
      <c r="L30" s="11">
        <f t="shared" si="2"/>
        <v>10.420564960682565</v>
      </c>
      <c r="M30" s="27"/>
      <c r="N30" s="27"/>
      <c r="O30" s="27"/>
      <c r="P30" s="27"/>
      <c r="Q30" s="27"/>
      <c r="S30" s="31"/>
    </row>
    <row r="31" spans="1:20" ht="9">
      <c r="A31" s="15" t="s">
        <v>18</v>
      </c>
      <c r="B31" s="31">
        <v>27540</v>
      </c>
      <c r="C31" s="31">
        <v>1420</v>
      </c>
      <c r="D31" s="31">
        <v>3349</v>
      </c>
      <c r="E31" s="31">
        <v>868.52</v>
      </c>
      <c r="F31" s="31">
        <f t="shared" si="3"/>
        <v>33177.52</v>
      </c>
      <c r="G31" s="31">
        <f t="shared" si="1"/>
        <v>66355.04</v>
      </c>
      <c r="H31" s="32">
        <v>4.4555552528410605</v>
      </c>
      <c r="I31" s="32">
        <v>0.2298050621471062</v>
      </c>
      <c r="J31" s="32">
        <v>0.5417361714607691</v>
      </c>
      <c r="K31" s="32">
        <v>0.1405217226088447</v>
      </c>
      <c r="L31" s="11">
        <f t="shared" si="2"/>
        <v>5.36761820905778</v>
      </c>
      <c r="M31" s="27"/>
      <c r="N31" s="27"/>
      <c r="O31" s="27"/>
      <c r="P31" s="27"/>
      <c r="Q31" s="27"/>
      <c r="S31" s="31"/>
      <c r="T31" s="40"/>
    </row>
    <row r="32" spans="1:20" ht="9">
      <c r="A32" s="15" t="s">
        <v>19</v>
      </c>
      <c r="B32" s="31">
        <v>5955</v>
      </c>
      <c r="C32" s="31">
        <v>353</v>
      </c>
      <c r="D32" s="31">
        <v>1164</v>
      </c>
      <c r="E32" s="31">
        <v>1339.31</v>
      </c>
      <c r="F32" s="31">
        <f t="shared" si="3"/>
        <v>8811.31</v>
      </c>
      <c r="G32" s="31">
        <f t="shared" si="1"/>
        <v>17622.62</v>
      </c>
      <c r="H32" s="32">
        <v>2.3975107002359364</v>
      </c>
      <c r="I32" s="32">
        <v>0.1421504568457535</v>
      </c>
      <c r="J32" s="32">
        <v>0.4685433334443171</v>
      </c>
      <c r="K32" s="32">
        <v>0.5393327149646209</v>
      </c>
      <c r="L32" s="11">
        <f t="shared" si="2"/>
        <v>3.547537205490628</v>
      </c>
      <c r="M32" s="27"/>
      <c r="N32" s="27"/>
      <c r="O32" s="27"/>
      <c r="P32" s="27"/>
      <c r="Q32" s="27"/>
      <c r="S32" s="31"/>
      <c r="T32" s="40"/>
    </row>
    <row r="33" spans="1:20" ht="9">
      <c r="A33" s="15" t="s">
        <v>20</v>
      </c>
      <c r="B33" s="31">
        <v>13043</v>
      </c>
      <c r="C33" s="31">
        <v>1044</v>
      </c>
      <c r="D33" s="31">
        <v>2312</v>
      </c>
      <c r="E33" s="31">
        <v>204.07</v>
      </c>
      <c r="F33" s="31">
        <f t="shared" si="3"/>
        <v>16603.07</v>
      </c>
      <c r="G33" s="31">
        <f t="shared" si="1"/>
        <v>33206.14</v>
      </c>
      <c r="H33" s="32">
        <v>3.234628085447792</v>
      </c>
      <c r="I33" s="32">
        <v>0.2590076268881566</v>
      </c>
      <c r="J33" s="32">
        <v>0.5734865973888245</v>
      </c>
      <c r="K33" s="32">
        <v>0.05070737494836451</v>
      </c>
      <c r="L33" s="11">
        <f t="shared" si="2"/>
        <v>4.117829684673137</v>
      </c>
      <c r="M33" s="27"/>
      <c r="N33" s="27"/>
      <c r="O33" s="27"/>
      <c r="P33" s="27"/>
      <c r="Q33" s="27"/>
      <c r="S33" s="31"/>
      <c r="T33" s="40"/>
    </row>
    <row r="34" spans="1:20" ht="9">
      <c r="A34" s="15" t="s">
        <v>21</v>
      </c>
      <c r="B34" s="31">
        <v>13407</v>
      </c>
      <c r="C34" s="31">
        <v>3328</v>
      </c>
      <c r="D34" s="31">
        <v>3203</v>
      </c>
      <c r="E34" s="31">
        <v>17011.37</v>
      </c>
      <c r="F34" s="31">
        <f t="shared" si="3"/>
        <v>36949.369999999995</v>
      </c>
      <c r="G34" s="31">
        <f t="shared" si="1"/>
        <v>73898.73999999999</v>
      </c>
      <c r="H34" s="32">
        <v>2.895114154501789</v>
      </c>
      <c r="I34" s="32">
        <v>0.7185022452587856</v>
      </c>
      <c r="J34" s="32">
        <v>0.6917094283594453</v>
      </c>
      <c r="K34" s="32">
        <v>3.6733668862549047</v>
      </c>
      <c r="L34" s="11">
        <f t="shared" si="2"/>
        <v>7.978692714374925</v>
      </c>
      <c r="M34" s="27"/>
      <c r="N34" s="27"/>
      <c r="O34" s="27"/>
      <c r="P34" s="27"/>
      <c r="Q34" s="27"/>
      <c r="S34" s="31"/>
      <c r="T34" s="40"/>
    </row>
    <row r="35" spans="1:19" ht="9">
      <c r="A35" s="15" t="s">
        <v>22</v>
      </c>
      <c r="B35" s="31">
        <v>17656</v>
      </c>
      <c r="C35" s="31">
        <v>1353</v>
      </c>
      <c r="D35" s="31">
        <v>909</v>
      </c>
      <c r="E35" s="31">
        <v>396.06</v>
      </c>
      <c r="F35" s="31">
        <f t="shared" si="3"/>
        <v>20314.06</v>
      </c>
      <c r="G35" s="31">
        <f t="shared" si="1"/>
        <v>40628.12</v>
      </c>
      <c r="H35" s="32">
        <v>7.138894480911531</v>
      </c>
      <c r="I35" s="32">
        <v>0.5471794716078376</v>
      </c>
      <c r="J35" s="32">
        <v>0.36736050920214663</v>
      </c>
      <c r="K35" s="32">
        <v>0.16008391821128126</v>
      </c>
      <c r="L35" s="11">
        <f t="shared" si="2"/>
        <v>8.213518379932797</v>
      </c>
      <c r="M35" s="27"/>
      <c r="N35" s="27"/>
      <c r="O35" s="27"/>
      <c r="P35" s="27"/>
      <c r="Q35" s="27"/>
      <c r="S35" s="31"/>
    </row>
    <row r="36" spans="1:19" ht="9">
      <c r="A36" s="15" t="s">
        <v>23</v>
      </c>
      <c r="B36" s="31">
        <v>1460</v>
      </c>
      <c r="C36" s="31">
        <v>238</v>
      </c>
      <c r="D36" s="31">
        <v>382</v>
      </c>
      <c r="E36" s="31">
        <v>294.57</v>
      </c>
      <c r="F36" s="31">
        <f t="shared" si="3"/>
        <v>2374.57</v>
      </c>
      <c r="G36" s="31">
        <f t="shared" si="1"/>
        <v>4749.14</v>
      </c>
      <c r="H36" s="32">
        <v>0.8982229720334364</v>
      </c>
      <c r="I36" s="32">
        <v>0.1465823498213866</v>
      </c>
      <c r="J36" s="32">
        <v>0.23524301389652852</v>
      </c>
      <c r="K36" s="32">
        <v>0.18111140233975556</v>
      </c>
      <c r="L36" s="11">
        <f t="shared" si="2"/>
        <v>1.461159738091107</v>
      </c>
      <c r="M36" s="27"/>
      <c r="N36" s="27"/>
      <c r="O36" s="27"/>
      <c r="P36" s="27"/>
      <c r="Q36" s="27"/>
      <c r="S36" s="31"/>
    </row>
    <row r="37" spans="1:19" ht="9">
      <c r="A37" s="15" t="s">
        <v>24</v>
      </c>
      <c r="B37" s="31">
        <v>23208</v>
      </c>
      <c r="C37" s="31">
        <v>8091</v>
      </c>
      <c r="D37" s="31">
        <v>2963</v>
      </c>
      <c r="E37" s="31">
        <v>13700.29</v>
      </c>
      <c r="F37" s="31">
        <f t="shared" si="3"/>
        <v>47962.29</v>
      </c>
      <c r="G37" s="31">
        <f t="shared" si="1"/>
        <v>95924.58</v>
      </c>
      <c r="H37" s="32">
        <v>5.222072638961486</v>
      </c>
      <c r="I37" s="32">
        <v>1.820568790911478</v>
      </c>
      <c r="J37" s="32">
        <v>0.6667320702785811</v>
      </c>
      <c r="K37" s="32">
        <v>3.082679240961082</v>
      </c>
      <c r="L37" s="11">
        <f t="shared" si="2"/>
        <v>10.792052741112627</v>
      </c>
      <c r="M37" s="27"/>
      <c r="N37" s="27"/>
      <c r="O37" s="27"/>
      <c r="P37" s="27"/>
      <c r="Q37" s="27"/>
      <c r="S37" s="31"/>
    </row>
    <row r="38" spans="1:19" ht="9">
      <c r="A38" s="15" t="s">
        <v>25</v>
      </c>
      <c r="B38" s="31">
        <v>50442</v>
      </c>
      <c r="C38" s="31">
        <v>14024</v>
      </c>
      <c r="D38" s="31">
        <v>7745</v>
      </c>
      <c r="E38" s="31">
        <v>2659.17</v>
      </c>
      <c r="F38" s="31">
        <f t="shared" si="3"/>
        <v>74870.17</v>
      </c>
      <c r="G38" s="31">
        <f t="shared" si="1"/>
        <v>149740.34</v>
      </c>
      <c r="H38" s="32">
        <v>4.597493225646705</v>
      </c>
      <c r="I38" s="32">
        <v>1.2782111826386684</v>
      </c>
      <c r="J38" s="32">
        <v>0.7059429240905394</v>
      </c>
      <c r="K38" s="32">
        <v>0.24237129157117537</v>
      </c>
      <c r="L38" s="11">
        <f t="shared" si="2"/>
        <v>6.824018623947088</v>
      </c>
      <c r="M38" s="27"/>
      <c r="N38" s="27"/>
      <c r="O38" s="27"/>
      <c r="P38" s="27"/>
      <c r="Q38" s="27"/>
      <c r="S38" s="31"/>
    </row>
    <row r="39" spans="1:19" ht="9">
      <c r="A39" s="15" t="s">
        <v>26</v>
      </c>
      <c r="B39" s="31">
        <v>6577</v>
      </c>
      <c r="C39" s="31">
        <v>2254</v>
      </c>
      <c r="D39" s="31">
        <v>414</v>
      </c>
      <c r="E39" s="31">
        <v>862.22</v>
      </c>
      <c r="F39" s="31">
        <f t="shared" si="3"/>
        <v>10107.22</v>
      </c>
      <c r="G39" s="31">
        <f t="shared" si="1"/>
        <v>20214.44</v>
      </c>
      <c r="H39" s="32">
        <v>1.8140379193279008</v>
      </c>
      <c r="I39" s="32">
        <v>0.6217245196523097</v>
      </c>
      <c r="J39" s="32">
        <v>0.1141861922682946</v>
      </c>
      <c r="K39" s="32">
        <v>0.2377878969477822</v>
      </c>
      <c r="L39" s="11">
        <f t="shared" si="2"/>
        <v>2.7877365281962874</v>
      </c>
      <c r="M39" s="27"/>
      <c r="N39" s="27"/>
      <c r="O39" s="27"/>
      <c r="P39" s="27"/>
      <c r="Q39" s="27"/>
      <c r="S39" s="31"/>
    </row>
    <row r="40" spans="1:19" ht="9">
      <c r="A40" s="15" t="s">
        <v>27</v>
      </c>
      <c r="B40" s="31">
        <v>12419</v>
      </c>
      <c r="C40" s="31">
        <v>7794</v>
      </c>
      <c r="D40" s="31">
        <v>1615</v>
      </c>
      <c r="E40" s="31">
        <v>2073</v>
      </c>
      <c r="F40" s="31">
        <f t="shared" si="3"/>
        <v>23901</v>
      </c>
      <c r="G40" s="31">
        <f t="shared" si="1"/>
        <v>47802</v>
      </c>
      <c r="H40" s="32">
        <v>3.220695331611926</v>
      </c>
      <c r="I40" s="32">
        <v>2.0213125238209724</v>
      </c>
      <c r="J40" s="32">
        <v>0.4187174929708276</v>
      </c>
      <c r="K40" s="32">
        <v>0.5376560611640497</v>
      </c>
      <c r="L40" s="11">
        <f>SUM(H40:K40)</f>
        <v>6.1983814095677765</v>
      </c>
      <c r="M40" s="27"/>
      <c r="N40" s="27"/>
      <c r="O40" s="27"/>
      <c r="P40" s="27"/>
      <c r="Q40" s="27"/>
      <c r="S40" s="31"/>
    </row>
    <row r="41" spans="1:19" ht="9">
      <c r="A41" s="15" t="s">
        <v>28</v>
      </c>
      <c r="B41" s="31">
        <v>104991</v>
      </c>
      <c r="C41" s="31">
        <v>10201</v>
      </c>
      <c r="D41" s="31">
        <v>4542</v>
      </c>
      <c r="E41" s="31">
        <v>25305.38</v>
      </c>
      <c r="F41" s="31">
        <f t="shared" si="3"/>
        <v>145039.38</v>
      </c>
      <c r="G41" s="31">
        <f t="shared" si="1"/>
        <v>290078.76</v>
      </c>
      <c r="H41" s="32">
        <v>11.132162717642885</v>
      </c>
      <c r="I41" s="32">
        <v>1.0815816415957502</v>
      </c>
      <c r="J41" s="32">
        <v>0.481565086212102</v>
      </c>
      <c r="K41" s="32">
        <v>2.683074853649889</v>
      </c>
      <c r="L41" s="11">
        <f t="shared" si="2"/>
        <v>15.378384299100627</v>
      </c>
      <c r="M41" s="27"/>
      <c r="N41" s="27"/>
      <c r="O41" s="27"/>
      <c r="P41" s="27"/>
      <c r="Q41" s="27"/>
      <c r="S41" s="31"/>
    </row>
    <row r="42" spans="1:19" s="34" customFormat="1" ht="9">
      <c r="A42" s="34" t="s">
        <v>29</v>
      </c>
      <c r="B42" s="31">
        <v>20301</v>
      </c>
      <c r="C42" s="31">
        <v>1480</v>
      </c>
      <c r="D42" s="31">
        <v>1066</v>
      </c>
      <c r="E42" s="31">
        <v>811.45</v>
      </c>
      <c r="F42" s="31">
        <f t="shared" si="3"/>
        <v>23658.45</v>
      </c>
      <c r="G42" s="31">
        <f t="shared" si="1"/>
        <v>47316.9</v>
      </c>
      <c r="H42" s="32">
        <v>4.585858246792919</v>
      </c>
      <c r="I42" s="32">
        <v>0.33426544515600065</v>
      </c>
      <c r="J42" s="32">
        <v>0.24091345708687537</v>
      </c>
      <c r="K42" s="32">
        <v>0.1833946632959414</v>
      </c>
      <c r="L42" s="11">
        <f t="shared" si="2"/>
        <v>5.344431812331736</v>
      </c>
      <c r="M42" s="27"/>
      <c r="N42" s="27"/>
      <c r="O42" s="27"/>
      <c r="P42" s="27"/>
      <c r="Q42" s="27"/>
      <c r="R42" s="13"/>
      <c r="S42" s="31"/>
    </row>
    <row r="43" spans="1:21" ht="9">
      <c r="A43" s="41" t="s">
        <v>30</v>
      </c>
      <c r="B43" s="42">
        <f>SUM(B21:B24,B27:B42)</f>
        <v>507485</v>
      </c>
      <c r="C43" s="42">
        <f>SUM(C21:C24,C27:C42)</f>
        <v>109473</v>
      </c>
      <c r="D43" s="42">
        <f>SUM(D21:D24,D27:D42)</f>
        <v>89235</v>
      </c>
      <c r="E43" s="42">
        <v>108309.41</v>
      </c>
      <c r="F43" s="42">
        <f>SUM(F21:F24,F27:F42)</f>
        <v>814502.41</v>
      </c>
      <c r="H43" s="28">
        <v>5.693892171119604</v>
      </c>
      <c r="I43" s="28">
        <v>1.228274100404059</v>
      </c>
      <c r="J43" s="28">
        <v>1.0012004074586154</v>
      </c>
      <c r="K43" s="28">
        <v>1.2152072854264655</v>
      </c>
      <c r="L43" s="43">
        <f t="shared" si="2"/>
        <v>9.138573964408744</v>
      </c>
      <c r="M43" s="27"/>
      <c r="N43" s="27"/>
      <c r="O43" s="27"/>
      <c r="P43" s="27"/>
      <c r="Q43" s="27"/>
      <c r="R43" s="44"/>
      <c r="S43" s="27"/>
      <c r="T43" s="45"/>
      <c r="U43" s="46"/>
    </row>
    <row r="44" spans="1:19" ht="9">
      <c r="A44" s="41" t="s">
        <v>31</v>
      </c>
      <c r="B44" s="42">
        <f>SUM(B21:B24,B27:B30)</f>
        <v>210486</v>
      </c>
      <c r="C44" s="42">
        <f>SUM(C21:C24,C27:C30)</f>
        <v>57893</v>
      </c>
      <c r="D44" s="42">
        <f>SUM(D21:D24,D27:D30)</f>
        <v>59571</v>
      </c>
      <c r="E44" s="42">
        <v>42784</v>
      </c>
      <c r="F44" s="42">
        <f>SUM(F21:F24,F27:F30)</f>
        <v>370734</v>
      </c>
      <c r="G44" s="42">
        <f t="shared" si="1"/>
        <v>741468</v>
      </c>
      <c r="H44" s="28">
        <v>6.801704004652127</v>
      </c>
      <c r="I44" s="28">
        <v>1.870776346843039</v>
      </c>
      <c r="J44" s="28">
        <v>1.9249862279538201</v>
      </c>
      <c r="K44" s="28">
        <v>1.3825044919833114</v>
      </c>
      <c r="L44" s="43">
        <f t="shared" si="2"/>
        <v>11.979971071432297</v>
      </c>
      <c r="M44" s="27"/>
      <c r="N44" s="27"/>
      <c r="O44" s="27"/>
      <c r="P44" s="27"/>
      <c r="Q44" s="27"/>
      <c r="S44" s="42"/>
    </row>
    <row r="45" spans="1:19" ht="9">
      <c r="A45" s="41" t="s">
        <v>32</v>
      </c>
      <c r="B45" s="42">
        <f>SUM(B31:B34)</f>
        <v>59945</v>
      </c>
      <c r="C45" s="42">
        <f>SUM(C31:C34)</f>
        <v>6145</v>
      </c>
      <c r="D45" s="42">
        <f>SUM(D31:D34)</f>
        <v>10028</v>
      </c>
      <c r="E45" s="42">
        <v>19423.27</v>
      </c>
      <c r="F45" s="42">
        <f>SUM(F31:F34)</f>
        <v>95541.26999999999</v>
      </c>
      <c r="G45" s="42">
        <f t="shared" si="1"/>
        <v>191082.53999999998</v>
      </c>
      <c r="H45" s="28">
        <v>3.4594088716720397</v>
      </c>
      <c r="I45" s="28">
        <v>0.3546426716216462</v>
      </c>
      <c r="J45" s="28">
        <v>0.5787141407021322</v>
      </c>
      <c r="K45" s="28">
        <v>1.1209557849652108</v>
      </c>
      <c r="L45" s="43">
        <f t="shared" si="2"/>
        <v>5.5137214689610285</v>
      </c>
      <c r="M45" s="27"/>
      <c r="N45" s="27"/>
      <c r="O45" s="27"/>
      <c r="P45" s="27"/>
      <c r="Q45" s="27"/>
      <c r="S45" s="42"/>
    </row>
    <row r="46" spans="1:19" s="49" customFormat="1" ht="9">
      <c r="A46" s="47" t="s">
        <v>33</v>
      </c>
      <c r="B46" s="48">
        <f>SUM(B35:B42)</f>
        <v>237054</v>
      </c>
      <c r="C46" s="48">
        <f>SUM(C35:C42)</f>
        <v>45435</v>
      </c>
      <c r="D46" s="48">
        <f>SUM(D35:D42)</f>
        <v>19636</v>
      </c>
      <c r="E46" s="42">
        <v>46102.14</v>
      </c>
      <c r="F46" s="48">
        <f>SUM(F35:F42)</f>
        <v>348227.14</v>
      </c>
      <c r="G46" s="42">
        <f t="shared" si="1"/>
        <v>696454.28</v>
      </c>
      <c r="H46" s="28">
        <v>5.802515365860296</v>
      </c>
      <c r="I46" s="28">
        <v>1.1121461226351972</v>
      </c>
      <c r="J46" s="28">
        <v>0.48064761232089037</v>
      </c>
      <c r="K46" s="28">
        <v>1.1284597195148143</v>
      </c>
      <c r="L46" s="43">
        <f t="shared" si="2"/>
        <v>8.523768820331199</v>
      </c>
      <c r="M46" s="27"/>
      <c r="N46" s="27"/>
      <c r="O46" s="27"/>
      <c r="P46" s="27"/>
      <c r="Q46" s="27"/>
      <c r="R46" s="13"/>
      <c r="S46" s="48"/>
    </row>
    <row r="47" spans="1:17" ht="9">
      <c r="A47" s="50"/>
      <c r="B47" s="51"/>
      <c r="C47" s="51"/>
      <c r="D47" s="51"/>
      <c r="E47" s="51"/>
      <c r="F47" s="51"/>
      <c r="G47" s="51"/>
      <c r="H47" s="19"/>
      <c r="I47" s="19"/>
      <c r="J47" s="19"/>
      <c r="K47" s="19"/>
      <c r="L47" s="19"/>
      <c r="M47" s="27"/>
      <c r="N47" s="27"/>
      <c r="O47" s="27"/>
      <c r="P47" s="27"/>
      <c r="Q47" s="27"/>
    </row>
    <row r="48" spans="1:17" ht="9">
      <c r="A48" s="52"/>
      <c r="B48" s="48"/>
      <c r="C48" s="48"/>
      <c r="D48" s="48"/>
      <c r="E48" s="48"/>
      <c r="F48" s="48"/>
      <c r="G48" s="48"/>
      <c r="H48" s="2"/>
      <c r="I48" s="2"/>
      <c r="J48" s="2"/>
      <c r="K48" s="2"/>
      <c r="L48" s="2"/>
      <c r="M48" s="27"/>
      <c r="N48" s="27"/>
      <c r="O48" s="27"/>
      <c r="P48" s="27"/>
      <c r="Q48" s="27"/>
    </row>
    <row r="49" spans="1:17" ht="9">
      <c r="A49" s="35" t="s">
        <v>49</v>
      </c>
      <c r="B49" s="31"/>
      <c r="C49" s="31"/>
      <c r="D49" s="31"/>
      <c r="E49" s="31"/>
      <c r="F49" s="31"/>
      <c r="H49" s="53"/>
      <c r="I49" s="53"/>
      <c r="J49" s="2"/>
      <c r="K49" s="2"/>
      <c r="L49" s="2"/>
      <c r="M49" s="27"/>
      <c r="N49" s="27"/>
      <c r="O49" s="27"/>
      <c r="P49" s="27"/>
      <c r="Q49" s="27"/>
    </row>
    <row r="50" spans="1:2" ht="9">
      <c r="A50" s="15" t="s">
        <v>34</v>
      </c>
      <c r="B50" s="31"/>
    </row>
    <row r="51" ht="9">
      <c r="A51" s="15" t="s">
        <v>35</v>
      </c>
    </row>
    <row r="52" ht="9">
      <c r="A52" s="40" t="s">
        <v>36</v>
      </c>
    </row>
    <row r="53" ht="9">
      <c r="A53" s="15" t="s">
        <v>38</v>
      </c>
    </row>
    <row r="54" ht="9">
      <c r="A54" s="15" t="s">
        <v>42</v>
      </c>
    </row>
    <row r="55" spans="2:6" ht="9">
      <c r="B55" s="31"/>
      <c r="C55" s="31"/>
      <c r="D55" s="31"/>
      <c r="E55" s="31"/>
      <c r="F55" s="31"/>
    </row>
    <row r="56" spans="2:6" ht="9">
      <c r="B56" s="31"/>
      <c r="C56" s="31"/>
      <c r="D56" s="31"/>
      <c r="E56" s="31"/>
      <c r="F56" s="31"/>
    </row>
    <row r="57" spans="2:6" ht="9">
      <c r="B57" s="31"/>
      <c r="C57" s="31"/>
      <c r="D57" s="31"/>
      <c r="E57" s="31"/>
      <c r="F57" s="31"/>
    </row>
    <row r="58" spans="2:6" ht="9">
      <c r="B58" s="31"/>
      <c r="C58" s="31"/>
      <c r="D58" s="31"/>
      <c r="E58" s="31"/>
      <c r="F58" s="31"/>
    </row>
    <row r="61" spans="2:12" ht="9">
      <c r="B61" s="31"/>
      <c r="C61" s="31"/>
      <c r="D61" s="31"/>
      <c r="E61" s="31"/>
      <c r="F61" s="31"/>
      <c r="G61" s="31"/>
      <c r="H61" s="13"/>
      <c r="I61" s="13"/>
      <c r="J61" s="13"/>
      <c r="K61" s="13"/>
      <c r="L61" s="13"/>
    </row>
    <row r="62" spans="2:12" ht="11.25" customHeight="1">
      <c r="B62" s="31"/>
      <c r="C62" s="31"/>
      <c r="D62" s="31"/>
      <c r="E62" s="31"/>
      <c r="F62" s="31"/>
      <c r="G62" s="31"/>
      <c r="H62" s="13"/>
      <c r="I62" s="13"/>
      <c r="J62" s="13"/>
      <c r="K62" s="13"/>
      <c r="L62" s="13"/>
    </row>
    <row r="63" spans="2:12" ht="9">
      <c r="B63" s="31"/>
      <c r="C63" s="31"/>
      <c r="D63" s="31"/>
      <c r="E63" s="31"/>
      <c r="F63" s="31"/>
      <c r="G63" s="31"/>
      <c r="H63" s="13"/>
      <c r="I63" s="13"/>
      <c r="J63" s="13"/>
      <c r="K63" s="13"/>
      <c r="L63" s="13"/>
    </row>
    <row r="64" spans="2:12" ht="9">
      <c r="B64" s="31"/>
      <c r="C64" s="31"/>
      <c r="D64" s="31"/>
      <c r="E64" s="31"/>
      <c r="F64" s="31"/>
      <c r="G64" s="31"/>
      <c r="H64" s="13"/>
      <c r="I64" s="13"/>
      <c r="J64" s="13"/>
      <c r="K64" s="13"/>
      <c r="L64" s="13"/>
    </row>
    <row r="65" spans="1:12" ht="9">
      <c r="A65" s="35"/>
      <c r="B65" s="36"/>
      <c r="C65" s="36"/>
      <c r="D65" s="36"/>
      <c r="E65" s="36"/>
      <c r="F65" s="31"/>
      <c r="G65" s="36"/>
      <c r="H65" s="13"/>
      <c r="I65" s="13"/>
      <c r="J65" s="13"/>
      <c r="K65" s="13"/>
      <c r="L65" s="13"/>
    </row>
    <row r="66" spans="1:12" ht="9">
      <c r="A66" s="35"/>
      <c r="B66" s="36"/>
      <c r="C66" s="36"/>
      <c r="D66" s="36"/>
      <c r="E66" s="36"/>
      <c r="F66" s="31"/>
      <c r="G66" s="36"/>
      <c r="H66" s="13"/>
      <c r="I66" s="13"/>
      <c r="J66" s="13"/>
      <c r="K66" s="13"/>
      <c r="L66" s="13"/>
    </row>
    <row r="67" spans="2:12" ht="9">
      <c r="B67" s="31"/>
      <c r="C67" s="31"/>
      <c r="D67" s="31"/>
      <c r="E67" s="31"/>
      <c r="F67" s="31"/>
      <c r="G67" s="31"/>
      <c r="H67" s="13"/>
      <c r="I67" s="13"/>
      <c r="J67" s="13"/>
      <c r="K67" s="13"/>
      <c r="L67" s="13"/>
    </row>
    <row r="68" spans="2:12" ht="9">
      <c r="B68" s="31"/>
      <c r="C68" s="31"/>
      <c r="D68" s="31"/>
      <c r="E68" s="31"/>
      <c r="F68" s="31"/>
      <c r="G68" s="31"/>
      <c r="H68" s="13"/>
      <c r="I68" s="13"/>
      <c r="J68" s="13"/>
      <c r="K68" s="13"/>
      <c r="L68" s="13"/>
    </row>
    <row r="69" spans="2:12" ht="9">
      <c r="B69" s="31"/>
      <c r="C69" s="31"/>
      <c r="D69" s="31"/>
      <c r="E69" s="31"/>
      <c r="F69" s="31"/>
      <c r="G69" s="31"/>
      <c r="H69" s="13"/>
      <c r="I69" s="13"/>
      <c r="J69" s="13"/>
      <c r="K69" s="13"/>
      <c r="L69" s="13"/>
    </row>
    <row r="70" spans="2:12" ht="9">
      <c r="B70" s="31"/>
      <c r="C70" s="31"/>
      <c r="D70" s="31"/>
      <c r="E70" s="31"/>
      <c r="F70" s="31"/>
      <c r="G70" s="31"/>
      <c r="H70" s="13"/>
      <c r="I70" s="13"/>
      <c r="J70" s="13"/>
      <c r="K70" s="13"/>
      <c r="L70" s="13"/>
    </row>
    <row r="71" spans="2:12" ht="9">
      <c r="B71" s="31"/>
      <c r="C71" s="31"/>
      <c r="D71" s="31"/>
      <c r="E71" s="31"/>
      <c r="F71" s="31"/>
      <c r="G71" s="31"/>
      <c r="H71" s="13"/>
      <c r="I71" s="13"/>
      <c r="J71" s="13"/>
      <c r="K71" s="13"/>
      <c r="L71" s="13"/>
    </row>
    <row r="72" spans="2:12" ht="9">
      <c r="B72" s="31"/>
      <c r="C72" s="31"/>
      <c r="D72" s="31"/>
      <c r="E72" s="31"/>
      <c r="F72" s="31"/>
      <c r="G72" s="31"/>
      <c r="H72" s="13"/>
      <c r="I72" s="13"/>
      <c r="J72" s="13"/>
      <c r="K72" s="13"/>
      <c r="L72" s="13"/>
    </row>
    <row r="73" spans="2:12" ht="9">
      <c r="B73" s="31"/>
      <c r="C73" s="31"/>
      <c r="D73" s="31"/>
      <c r="E73" s="31"/>
      <c r="F73" s="31"/>
      <c r="G73" s="31"/>
      <c r="H73" s="13"/>
      <c r="I73" s="13"/>
      <c r="J73" s="13"/>
      <c r="K73" s="13"/>
      <c r="L73" s="13"/>
    </row>
    <row r="74" spans="2:12" ht="9">
      <c r="B74" s="31"/>
      <c r="C74" s="31"/>
      <c r="D74" s="31"/>
      <c r="E74" s="31"/>
      <c r="F74" s="31"/>
      <c r="G74" s="31"/>
      <c r="H74" s="13"/>
      <c r="I74" s="13"/>
      <c r="J74" s="13"/>
      <c r="K74" s="13"/>
      <c r="L74" s="13"/>
    </row>
    <row r="75" spans="2:12" ht="9">
      <c r="B75" s="31"/>
      <c r="C75" s="31"/>
      <c r="D75" s="31"/>
      <c r="E75" s="31"/>
      <c r="F75" s="31"/>
      <c r="G75" s="31"/>
      <c r="H75" s="13"/>
      <c r="I75" s="13"/>
      <c r="J75" s="13"/>
      <c r="K75" s="13"/>
      <c r="L75" s="13"/>
    </row>
    <row r="76" spans="2:12" ht="9">
      <c r="B76" s="31"/>
      <c r="C76" s="31"/>
      <c r="D76" s="31"/>
      <c r="E76" s="31"/>
      <c r="F76" s="31"/>
      <c r="G76" s="31"/>
      <c r="H76" s="13"/>
      <c r="I76" s="13"/>
      <c r="J76" s="13"/>
      <c r="K76" s="13"/>
      <c r="L76" s="13"/>
    </row>
    <row r="77" spans="2:12" ht="9" customHeight="1">
      <c r="B77" s="31"/>
      <c r="C77" s="31"/>
      <c r="D77" s="31"/>
      <c r="E77" s="31"/>
      <c r="F77" s="31"/>
      <c r="G77" s="31"/>
      <c r="H77" s="13"/>
      <c r="I77" s="13"/>
      <c r="J77" s="13"/>
      <c r="K77" s="13"/>
      <c r="L77" s="13"/>
    </row>
    <row r="78" spans="2:12" ht="9">
      <c r="B78" s="31"/>
      <c r="C78" s="31"/>
      <c r="D78" s="31"/>
      <c r="E78" s="31"/>
      <c r="F78" s="31"/>
      <c r="G78" s="31"/>
      <c r="H78" s="13"/>
      <c r="I78" s="13"/>
      <c r="J78" s="13"/>
      <c r="K78" s="13"/>
      <c r="L78" s="13"/>
    </row>
    <row r="79" spans="2:12" ht="9">
      <c r="B79" s="31"/>
      <c r="C79" s="31"/>
      <c r="D79" s="31"/>
      <c r="E79" s="31"/>
      <c r="F79" s="31"/>
      <c r="G79" s="31"/>
      <c r="H79" s="13"/>
      <c r="I79" s="13"/>
      <c r="J79" s="13"/>
      <c r="K79" s="13"/>
      <c r="L79" s="13"/>
    </row>
    <row r="80" spans="2:12" ht="9">
      <c r="B80" s="31"/>
      <c r="C80" s="31"/>
      <c r="D80" s="31"/>
      <c r="E80" s="31"/>
      <c r="F80" s="31"/>
      <c r="G80" s="31"/>
      <c r="H80" s="13"/>
      <c r="I80" s="13"/>
      <c r="J80" s="13"/>
      <c r="K80" s="13"/>
      <c r="L80" s="13"/>
    </row>
    <row r="81" spans="2:12" ht="9">
      <c r="B81" s="31"/>
      <c r="C81" s="31"/>
      <c r="D81" s="31"/>
      <c r="E81" s="31"/>
      <c r="F81" s="31"/>
      <c r="G81" s="31"/>
      <c r="H81" s="13"/>
      <c r="I81" s="13"/>
      <c r="J81" s="13"/>
      <c r="K81" s="13"/>
      <c r="L81" s="13"/>
    </row>
    <row r="82" spans="2:12" ht="9">
      <c r="B82" s="31"/>
      <c r="C82" s="31"/>
      <c r="D82" s="31"/>
      <c r="E82" s="31"/>
      <c r="F82" s="31"/>
      <c r="G82" s="31"/>
      <c r="H82" s="13"/>
      <c r="I82" s="13"/>
      <c r="J82" s="13"/>
      <c r="K82" s="13"/>
      <c r="L82" s="13"/>
    </row>
    <row r="83" spans="1:12" ht="9">
      <c r="A83" s="41"/>
      <c r="B83" s="42"/>
      <c r="C83" s="42"/>
      <c r="D83" s="42"/>
      <c r="E83" s="42"/>
      <c r="F83" s="42"/>
      <c r="G83" s="42"/>
      <c r="H83" s="13"/>
      <c r="I83" s="13"/>
      <c r="J83" s="13"/>
      <c r="K83" s="13"/>
      <c r="L83" s="13"/>
    </row>
    <row r="84" spans="1:12" ht="9">
      <c r="A84" s="41"/>
      <c r="B84" s="42"/>
      <c r="C84" s="42"/>
      <c r="D84" s="42"/>
      <c r="E84" s="42"/>
      <c r="F84" s="42"/>
      <c r="G84" s="42"/>
      <c r="H84" s="13"/>
      <c r="I84" s="13"/>
      <c r="J84" s="13"/>
      <c r="K84" s="13"/>
      <c r="L84" s="13"/>
    </row>
    <row r="85" spans="1:12" ht="9">
      <c r="A85" s="41"/>
      <c r="B85" s="42"/>
      <c r="C85" s="42"/>
      <c r="D85" s="42"/>
      <c r="E85" s="42"/>
      <c r="F85" s="42"/>
      <c r="G85" s="42"/>
      <c r="H85" s="13"/>
      <c r="I85" s="13"/>
      <c r="J85" s="13"/>
      <c r="K85" s="13"/>
      <c r="L85" s="13"/>
    </row>
    <row r="86" spans="1:12" ht="9">
      <c r="A86" s="41"/>
      <c r="B86" s="48"/>
      <c r="C86" s="42"/>
      <c r="D86" s="42"/>
      <c r="E86" s="42"/>
      <c r="F86" s="42"/>
      <c r="G86" s="42"/>
      <c r="H86" s="13"/>
      <c r="I86" s="13"/>
      <c r="J86" s="13"/>
      <c r="K86" s="13"/>
      <c r="L86" s="13"/>
    </row>
    <row r="88" spans="2:6" ht="9">
      <c r="B88" s="31"/>
      <c r="C88" s="31"/>
      <c r="D88" s="31"/>
      <c r="E88" s="31"/>
      <c r="F88" s="31"/>
    </row>
    <row r="89" spans="2:6" ht="9">
      <c r="B89" s="31"/>
      <c r="C89" s="31"/>
      <c r="D89" s="31"/>
      <c r="E89" s="31"/>
      <c r="F89" s="31"/>
    </row>
    <row r="90" spans="2:6" ht="9">
      <c r="B90" s="31"/>
      <c r="C90" s="31"/>
      <c r="D90" s="31"/>
      <c r="E90" s="31"/>
      <c r="F90" s="31"/>
    </row>
  </sheetData>
  <mergeCells count="4">
    <mergeCell ref="A1:L1"/>
    <mergeCell ref="A3:L3"/>
    <mergeCell ref="A5:A6"/>
    <mergeCell ref="A19:L19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&amp;C299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bellini</dc:creator>
  <cp:keywords/>
  <dc:description/>
  <cp:lastModifiedBy>*****</cp:lastModifiedBy>
  <cp:lastPrinted>2008-06-17T09:38:53Z</cp:lastPrinted>
  <dcterms:created xsi:type="dcterms:W3CDTF">2005-06-14T09:29:46Z</dcterms:created>
  <dcterms:modified xsi:type="dcterms:W3CDTF">2008-10-23T21:55:08Z</dcterms:modified>
  <cp:category/>
  <cp:version/>
  <cp:contentType/>
  <cp:contentStatus/>
</cp:coreProperties>
</file>