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506" windowWidth="12390" windowHeight="3120" tabRatio="799" activeTab="0"/>
  </bookViews>
  <sheets>
    <sheet name="tav11.1" sheetId="1" r:id="rId1"/>
    <sheet name="tav11.2" sheetId="2" r:id="rId2"/>
    <sheet name="tav11.3" sheetId="3" r:id="rId3"/>
    <sheet name="tav11.4a" sheetId="4" r:id="rId4"/>
    <sheet name="tav11.4b" sheetId="5" r:id="rId5"/>
    <sheet name="tav11.4c" sheetId="6" r:id="rId6"/>
    <sheet name="tav11.4d" sheetId="7" r:id="rId7"/>
    <sheet name="tav11.5" sheetId="8" r:id="rId8"/>
    <sheet name="tav11.6a" sheetId="9" r:id="rId9"/>
    <sheet name="tav11.6b" sheetId="10" r:id="rId10"/>
    <sheet name="tav11.7" sheetId="11" r:id="rId11"/>
  </sheets>
  <externalReferences>
    <externalReference r:id="rId14"/>
  </externalReferences>
  <definedNames>
    <definedName name="_xlnm.Print_Area" localSheetId="3">'tav11.4a'!$A$1:$L$37</definedName>
    <definedName name="_xlnm.Print_Area" localSheetId="4">'tav11.4b'!$A$1:$M$37</definedName>
    <definedName name="_xlnm.Print_Area" localSheetId="5">'tav11.4c'!$A$1:$L$65</definedName>
  </definedNames>
  <calcPr fullCalcOnLoad="1"/>
</workbook>
</file>

<file path=xl/sharedStrings.xml><?xml version="1.0" encoding="utf-8"?>
<sst xmlns="http://schemas.openxmlformats.org/spreadsheetml/2006/main" count="475" uniqueCount="158">
  <si>
    <t>Arrivi</t>
  </si>
  <si>
    <t>Piemonte</t>
  </si>
  <si>
    <t>Valle d'Aosta</t>
  </si>
  <si>
    <t>Lombardia</t>
  </si>
  <si>
    <t>Trentino-Alto Adige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</si>
  <si>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</si>
  <si>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</si>
  <si>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</si>
  <si>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</si>
  <si>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</si>
  <si>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</si>
  <si>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</si>
  <si>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</si>
  <si>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</si>
  <si>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</si>
  <si>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</si>
  <si>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</si>
  <si>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</si>
  <si>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</si>
  <si>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</si>
  <si>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</si>
  <si>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</si>
  <si>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</si>
  <si>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</si>
  <si>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</si>
  <si>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</si>
  <si>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Estero</t>
  </si>
  <si>
    <t>Aereo</t>
  </si>
  <si>
    <t>Treno</t>
  </si>
  <si>
    <t>Totale</t>
  </si>
  <si>
    <t>Bolzano-Bozen</t>
  </si>
  <si>
    <t>PRESENZE</t>
  </si>
  <si>
    <t>Trentino-A. Adige</t>
  </si>
  <si>
    <t>Italia</t>
  </si>
  <si>
    <t xml:space="preserve"> </t>
  </si>
  <si>
    <t>ARRIVI</t>
  </si>
  <si>
    <t xml:space="preserve">        </t>
  </si>
  <si>
    <t>Ferroviari</t>
  </si>
  <si>
    <t>Aerei</t>
  </si>
  <si>
    <t>Marittimi</t>
  </si>
  <si>
    <t>%</t>
  </si>
  <si>
    <r>
      <t xml:space="preserve">Presenze         </t>
    </r>
    <r>
      <rPr>
        <i/>
        <sz val="7"/>
        <rFont val="Arial"/>
        <family val="2"/>
      </rPr>
      <t xml:space="preserve"> (giornate di presenza) </t>
    </r>
  </si>
  <si>
    <r>
      <t xml:space="preserve">Presenze </t>
    </r>
    <r>
      <rPr>
        <i/>
        <sz val="7"/>
        <rFont val="Arial"/>
        <family val="2"/>
      </rPr>
      <t>(giornate di presenza)</t>
    </r>
  </si>
  <si>
    <r>
      <t>Presenze</t>
    </r>
    <r>
      <rPr>
        <i/>
        <sz val="7"/>
        <rFont val="Arial"/>
        <family val="2"/>
      </rPr>
      <t xml:space="preserve"> (giornate di presenza)</t>
    </r>
  </si>
  <si>
    <t xml:space="preserve">1996        </t>
  </si>
  <si>
    <t>Letti</t>
  </si>
  <si>
    <t>Arrivi per 100 residenti</t>
  </si>
  <si>
    <r>
      <t>Arrivi per km</t>
    </r>
    <r>
      <rPr>
        <vertAlign val="superscript"/>
        <sz val="7"/>
        <rFont val="Arial"/>
        <family val="2"/>
      </rPr>
      <t>2</t>
    </r>
  </si>
  <si>
    <t>(a) Giornate di presenza turistica per 100 giorni di presenza residenti, cioè: presenze turistiche/ residenti (365 - k)*100 dove k è la durata media di un viaggio</t>
  </si>
  <si>
    <t>ANNI                                                                 REGIONI</t>
  </si>
  <si>
    <t>ANNI                             REGIONI</t>
  </si>
  <si>
    <t>Città di interesse storico e artistico</t>
  </si>
  <si>
    <t>Località montane</t>
  </si>
  <si>
    <t>Località lacuali</t>
  </si>
  <si>
    <t>Località marine</t>
  </si>
  <si>
    <t>Località termali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</si>
  <si>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</si>
  <si>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</si>
  <si>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</si>
  <si>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</si>
  <si>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</si>
  <si>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</si>
  <si>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</si>
  <si>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</si>
  <si>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</si>
  <si>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</si>
  <si>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</si>
  <si>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</si>
  <si>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Esercizi alberghieri</t>
  </si>
  <si>
    <t>Campeggi e villaggi turistici</t>
  </si>
  <si>
    <t>Italiani</t>
  </si>
  <si>
    <t>Stranieri</t>
  </si>
  <si>
    <t>Località di interesse turistico</t>
  </si>
  <si>
    <t>Altre località</t>
  </si>
  <si>
    <t>Regioni di destinazione</t>
  </si>
  <si>
    <t>Transiti di frontiera</t>
  </si>
  <si>
    <t>Stradali</t>
  </si>
  <si>
    <t>Destinazione</t>
  </si>
  <si>
    <t xml:space="preserve">ANNI                                                                                                             REGIONI </t>
  </si>
  <si>
    <t>ANNI                       REGIONI</t>
  </si>
  <si>
    <t>Numero</t>
  </si>
  <si>
    <t xml:space="preserve">Totale       </t>
  </si>
  <si>
    <t>Località collinari e      di interesse vario</t>
  </si>
  <si>
    <t xml:space="preserve">Alloggi   agroturistici      </t>
  </si>
  <si>
    <t xml:space="preserve">      degli italiani (secondo i risultati dell'Indagine trimestrale telefonica sui viaggi degli italiani nel 2002).</t>
  </si>
  <si>
    <t>MEZZI DI TRASPORTO</t>
  </si>
  <si>
    <t>2001 - VALORI ASSOLUTI</t>
  </si>
  <si>
    <t>2002 - VALORI ASSOLUTI</t>
  </si>
  <si>
    <t>Alloggi in affitto                       (b)</t>
  </si>
  <si>
    <t xml:space="preserve">Altri esercizi                                               (c)              </t>
  </si>
  <si>
    <t>(b) Capoluoghi di provincia non altrimenti classificati.</t>
  </si>
  <si>
    <t>(c) Comuni non altrimenti classificati.</t>
  </si>
  <si>
    <t>Capoluoghi di provincia (b)</t>
  </si>
  <si>
    <t>Comuni                    ( c)</t>
  </si>
  <si>
    <t>Indici di utilizzazione degli esercizi alberghieri</t>
  </si>
  <si>
    <r>
      <t xml:space="preserve">Totale </t>
    </r>
    <r>
      <rPr>
        <sz val="7"/>
        <rFont val="Arial"/>
        <family val="2"/>
      </rPr>
      <t>(a)</t>
    </r>
  </si>
  <si>
    <r>
      <t>Totale</t>
    </r>
    <r>
      <rPr>
        <sz val="7"/>
        <rFont val="Arial"/>
        <family val="2"/>
      </rPr>
      <t xml:space="preserve"> (a)</t>
    </r>
  </si>
  <si>
    <t>2001 - COMPOSIZIONI PERCENTUALI</t>
  </si>
  <si>
    <t>2002 - COMPOSIZIONI PERCENTUALI</t>
  </si>
  <si>
    <t>2003 - VALORI ASSOLUTI</t>
  </si>
  <si>
    <t>2003 - COMPOSIZIONI PERCENTUALI</t>
  </si>
  <si>
    <t>2004 - VALORI ASSOLUTI</t>
  </si>
  <si>
    <t>2004 - COMPOSIZIONI PERCENTUALI</t>
  </si>
  <si>
    <t>2005 - VALORI ASSOLUTI</t>
  </si>
  <si>
    <t>2005 - COMPOSIZIONI PERCENTUALI</t>
  </si>
  <si>
    <t xml:space="preserve"> -</t>
  </si>
  <si>
    <t>2007 - PER  MESE</t>
  </si>
  <si>
    <t>2006 - VALORI ASSOLUTI</t>
  </si>
  <si>
    <t xml:space="preserve">Aereo                                 </t>
  </si>
  <si>
    <t xml:space="preserve">Treno                                 </t>
  </si>
  <si>
    <t xml:space="preserve">Auto (a)                               </t>
  </si>
  <si>
    <t xml:space="preserve">Altro mezzo  (b)                         </t>
  </si>
  <si>
    <t xml:space="preserve">Totale                                </t>
  </si>
  <si>
    <t>2006 - COMPOSIZIONI PERCENTUALI</t>
  </si>
  <si>
    <t>Auto (a)</t>
  </si>
  <si>
    <t>Altro mezzo (b)</t>
  </si>
  <si>
    <t>(a) Per auto si intende: auto propria, di parenti o amici o a noleggio;</t>
  </si>
  <si>
    <t>2006  -  PER  REGIONE</t>
  </si>
  <si>
    <t xml:space="preserve">2006 - PER   REGIONE </t>
  </si>
  <si>
    <t>2006 - PER  REGIONE</t>
  </si>
  <si>
    <t>Valle d'Aosta/Vallée d'Aoste</t>
  </si>
  <si>
    <t>Bolzano/Bozen</t>
  </si>
  <si>
    <r>
      <t>(a) Gli esercizi complementari, in particolare gli alloggi in affitto, gli alloggi agro-turistici e altri esercizi, presentano una accentuata variabilità a causa delle</t>
    </r>
    <r>
      <rPr>
        <sz val="7"/>
        <color indexed="9"/>
        <rFont val="Arial"/>
        <family val="2"/>
      </rPr>
      <t xml:space="preserve"> lllllll</t>
    </r>
    <r>
      <rPr>
        <sz val="7"/>
        <rFont val="Arial"/>
        <family val="2"/>
      </rPr>
      <t>verifiche ed aggiornamenti effettuati dagli enti territoriali competenti in base alle normative locali.</t>
    </r>
  </si>
  <si>
    <t xml:space="preserve">      </t>
  </si>
  <si>
    <r>
      <t xml:space="preserve">(c) Gli altri esercizi includono ostelli per la gioventù, case per ferie, rifugi alpini e simili. Per l'anno 2002 tale voce comprende, nella struttura della presente </t>
    </r>
    <r>
      <rPr>
        <sz val="7"/>
        <color indexed="9"/>
        <rFont val="Arial"/>
        <family val="2"/>
      </rPr>
      <t>lllllll</t>
    </r>
    <r>
      <rPr>
        <sz val="7"/>
        <rFont val="Arial"/>
        <family val="2"/>
      </rPr>
      <t>tavola, anche la tipologia bed and breakfast.</t>
    </r>
  </si>
  <si>
    <t>REGIONI                                 DI PROVENIENZA</t>
  </si>
  <si>
    <t>Indicatore di pressione                        turistica                       (a)</t>
  </si>
  <si>
    <r>
      <t xml:space="preserve">Tavola 11.1 - Capacità degli esercizi ricettivi per regione - Anno 2006 </t>
    </r>
    <r>
      <rPr>
        <sz val="9"/>
        <rFont val="Arial"/>
        <family val="2"/>
      </rPr>
      <t xml:space="preserve">(a) </t>
    </r>
  </si>
  <si>
    <t xml:space="preserve">Tavola 11.2 - Arrivi e presenze negli esercizi ricettivi per regione - Anno 2006 </t>
  </si>
  <si>
    <r>
      <t xml:space="preserve">Tavola 11.3 - Presenze negli esercizi ricettivi per tipo di località e regione - Anno 2006 </t>
    </r>
    <r>
      <rPr>
        <sz val="10"/>
        <rFont val="Arial"/>
        <family val="2"/>
      </rPr>
      <t>(a)</t>
    </r>
  </si>
  <si>
    <r>
      <t xml:space="preserve">Tavola 11.4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Arrivi e presenze degli italiani negli esercizi ricettivi per regione di provenienza e destinazione </t>
    </r>
    <r>
      <rPr>
        <b/>
        <sz val="9"/>
        <color indexed="9"/>
        <rFont val="Arial"/>
        <family val="2"/>
      </rPr>
      <t>lllllllllllllllllllllllllllllll</t>
    </r>
    <r>
      <rPr>
        <b/>
        <sz val="9"/>
        <rFont val="Arial"/>
        <family val="2"/>
      </rPr>
      <t xml:space="preserve">- Anno 2006                                                                                   </t>
    </r>
  </si>
  <si>
    <r>
      <t xml:space="preserve">Tavola 11.5 - Visitatori stranieri entrati in Italia attraverso i transiti di frontiera - Anno 2007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in migliaia)</t>
    </r>
    <r>
      <rPr>
        <b/>
        <sz val="9"/>
        <rFont val="Arial"/>
        <family val="2"/>
      </rPr>
      <t xml:space="preserve"> </t>
    </r>
  </si>
  <si>
    <r>
      <t xml:space="preserve">Tavola 11.6 - Viaggi degli italiani per principale mezzo di trasporto utilizzato e per destinazione - Anni 2001-2006 </t>
    </r>
    <r>
      <rPr>
        <b/>
        <sz val="9"/>
        <color indexed="9"/>
        <rFont val="Arial"/>
        <family val="2"/>
      </rPr>
      <t>lllllllllllllllllllllll</t>
    </r>
    <r>
      <rPr>
        <i/>
        <sz val="9"/>
        <rFont val="Arial"/>
        <family val="2"/>
      </rPr>
      <t>(valori assoluti in migliaia)</t>
    </r>
  </si>
  <si>
    <r>
      <t xml:space="preserve">Tavola 11.6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Viaggi degli italiani per principale mezzo di trasporto utilizzato e per destinazione - Anni 2001- </t>
    </r>
    <r>
      <rPr>
        <b/>
        <sz val="9"/>
        <color indexed="9"/>
        <rFont val="Arial"/>
        <family val="2"/>
      </rPr>
      <t>llllllllllllllllllllllllllllllllll</t>
    </r>
    <r>
      <rPr>
        <b/>
        <sz val="9"/>
        <rFont val="Arial"/>
        <family val="2"/>
      </rPr>
      <t xml:space="preserve">2006 </t>
    </r>
    <r>
      <rPr>
        <i/>
        <sz val="9"/>
        <rFont val="Arial"/>
        <family val="2"/>
      </rPr>
      <t>(valori assoluti in migliaia)</t>
    </r>
  </si>
  <si>
    <t>Tavola 11.7 - Indicatori di pressione del turismo sull'ambiente per regione - Anno 2006</t>
  </si>
  <si>
    <r>
      <t xml:space="preserve">(a) Le località di interesse turistico sono quelle rientranti negli ambiti territoriali riconosciuti come turisticamente rilevanti in cui operano gli enti dell’organizzazione pubblica </t>
    </r>
    <r>
      <rPr>
        <sz val="7"/>
        <color indexed="9"/>
        <rFont val="Arial"/>
        <family val="2"/>
      </rPr>
      <t>lllllll</t>
    </r>
    <r>
      <rPr>
        <sz val="7"/>
        <rFont val="Arial"/>
        <family val="2"/>
      </rPr>
      <t xml:space="preserve">regionale del turismo (Aziende di promozione turistica, Enti provinciali per il turismo, Aziende autonome di soggiorno, cura e turismo). Si fa presente che nel corso degli </t>
    </r>
    <r>
      <rPr>
        <sz val="7"/>
        <color indexed="9"/>
        <rFont val="Arial"/>
        <family val="2"/>
      </rPr>
      <t>lllllll</t>
    </r>
    <r>
      <rPr>
        <sz val="7"/>
        <rFont val="Arial"/>
        <family val="2"/>
      </rPr>
      <t>anni, a causa della riorganizzazione degli enti, alcune regioni e province hanno aggiornato la classificazione dei comuni secondo la tipologia di località turistica prevalente.</t>
    </r>
  </si>
  <si>
    <r>
      <t>illllll</t>
    </r>
    <r>
      <rPr>
        <sz val="7"/>
        <rFont val="Arial"/>
        <family val="2"/>
      </rPr>
      <t xml:space="preserve">Nel 2006 in Emilia-Romagna è stata aggiornata la classificazione di alcuni comuni e per la Sardegna occorre considerare le variazioni conseguenti alla costituzione delle </t>
    </r>
    <r>
      <rPr>
        <sz val="7"/>
        <color indexed="9"/>
        <rFont val="Arial"/>
        <family val="2"/>
      </rPr>
      <t>lllllll</t>
    </r>
    <r>
      <rPr>
        <sz val="7"/>
        <rFont val="Arial"/>
        <family val="2"/>
      </rPr>
      <t xml:space="preserve">nuove province. In ottemperanza alle disposizioni legislative in materia di segreto statistico (Regolamento Ce n. 322/97, art.9 del d. lgs. n. 322/89), i dati relativi agli arrivi e </t>
    </r>
    <r>
      <rPr>
        <sz val="7"/>
        <color indexed="9"/>
        <rFont val="Arial"/>
        <family val="2"/>
      </rPr>
      <t>lllllll</t>
    </r>
    <r>
      <rPr>
        <sz val="7"/>
        <rFont val="Arial"/>
        <family val="2"/>
      </rPr>
      <t xml:space="preserve">alle presenze di alcune province e circoscrizioni turistiche sono stati aggregati con quelli riferiti ad altre province o circoscrizioni limitrofe, appartenenti alla stessa regione, </t>
    </r>
    <r>
      <rPr>
        <sz val="7"/>
        <color indexed="9"/>
        <rFont val="Arial"/>
        <family val="2"/>
      </rPr>
      <t>lllllll</t>
    </r>
    <r>
      <rPr>
        <sz val="7"/>
        <rFont val="Arial"/>
        <family val="2"/>
      </rPr>
      <t>quando il numero degli esercizi era al di sotto della soglia prevista per il rispetto del segreto statistico.</t>
    </r>
  </si>
  <si>
    <r>
      <t xml:space="preserve">Tavola 11.4 - Arrivi e presenze degli italiani negli esercizi ricettivi per regione di provenienza e di destinazione </t>
    </r>
    <r>
      <rPr>
        <b/>
        <sz val="9"/>
        <color indexed="9"/>
        <rFont val="Arial"/>
        <family val="2"/>
      </rPr>
      <t>lllllllllllllllllllll</t>
    </r>
    <r>
      <rPr>
        <b/>
        <sz val="9"/>
        <rFont val="Arial"/>
        <family val="2"/>
      </rPr>
      <t>-</t>
    </r>
    <r>
      <rPr>
        <b/>
        <sz val="9"/>
        <color indexed="9"/>
        <rFont val="Arial"/>
        <family val="2"/>
      </rPr>
      <t xml:space="preserve"> </t>
    </r>
    <r>
      <rPr>
        <b/>
        <sz val="9"/>
        <rFont val="Arial"/>
        <family val="2"/>
      </rPr>
      <t xml:space="preserve">Anno  2006 </t>
    </r>
  </si>
  <si>
    <r>
      <t xml:space="preserve">Tavola 11.4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Arrivi e presenze degli italiani negli esercizi ricettivi per regione di provenienza e di </t>
    </r>
    <r>
      <rPr>
        <b/>
        <sz val="9"/>
        <color indexed="9"/>
        <rFont val="Arial"/>
        <family val="2"/>
      </rPr>
      <t>iiiiiiiiiiiiiiiiiiiiiiiiiiiiiiiiiiiiii</t>
    </r>
    <r>
      <rPr>
        <b/>
        <sz val="9"/>
        <rFont val="Arial"/>
        <family val="2"/>
      </rPr>
      <t xml:space="preserve">destinazione - Anno 2006                                                                               </t>
    </r>
  </si>
  <si>
    <r>
      <t>Fonte:</t>
    </r>
    <r>
      <rPr>
        <sz val="7"/>
        <rFont val="Arial"/>
        <family val="2"/>
      </rPr>
      <t xml:space="preserve"> Istat,</t>
    </r>
    <r>
      <rPr>
        <i/>
        <sz val="7"/>
        <rFont val="Arial"/>
        <family val="2"/>
      </rPr>
      <t xml:space="preserve"> Statistiche del turismo, </t>
    </r>
    <r>
      <rPr>
        <sz val="7"/>
        <rFont val="Arial"/>
        <family val="2"/>
      </rPr>
      <t>vari anni</t>
    </r>
  </si>
  <si>
    <r>
      <t>Fonte:</t>
    </r>
    <r>
      <rPr>
        <sz val="7"/>
        <rFont val="Arial"/>
        <family val="2"/>
      </rPr>
      <t xml:space="preserve"> Ufficio italiano cambi, dal 1° gennaio 2008 Banca d'Italia, </t>
    </r>
    <r>
      <rPr>
        <i/>
        <sz val="7"/>
        <rFont val="Arial"/>
        <family val="2"/>
      </rPr>
      <t xml:space="preserve">Turismo internazionale dell'Italia, </t>
    </r>
    <r>
      <rPr>
        <sz val="7"/>
        <rFont val="Arial"/>
        <family val="2"/>
      </rPr>
      <t>vari anni</t>
    </r>
  </si>
  <si>
    <r>
      <t>Fonte:</t>
    </r>
    <r>
      <rPr>
        <sz val="7"/>
        <rFont val="Arial"/>
        <family val="2"/>
      </rPr>
      <t xml:space="preserve"> Istat, </t>
    </r>
    <r>
      <rPr>
        <i/>
        <sz val="7"/>
        <rFont val="Arial"/>
        <family val="2"/>
      </rPr>
      <t xml:space="preserve">I viaggi in Italia e all'estero, </t>
    </r>
    <r>
      <rPr>
        <sz val="7"/>
        <rFont val="Arial"/>
        <family val="2"/>
      </rPr>
      <t>vari anni</t>
    </r>
  </si>
  <si>
    <r>
      <t xml:space="preserve">Fonte: </t>
    </r>
    <r>
      <rPr>
        <sz val="7"/>
        <rFont val="Arial"/>
        <family val="2"/>
      </rPr>
      <t>Elaborazioni su</t>
    </r>
    <r>
      <rPr>
        <i/>
        <sz val="7"/>
        <rFont val="Arial"/>
        <family val="2"/>
      </rPr>
      <t xml:space="preserve"> Statistiche del turismo, </t>
    </r>
    <r>
      <rPr>
        <sz val="7"/>
        <rFont val="Arial"/>
        <family val="2"/>
      </rPr>
      <t>vari anni</t>
    </r>
  </si>
  <si>
    <t>(b) Per altro mezzo si intende: nave, battello, motoscafo, pullman turistico o di linea, camper, autocaravan, moto, motoscooter, bicicletta eccetera.</t>
  </si>
  <si>
    <r>
      <t xml:space="preserve">Tavola 11.4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Arrivi e presenze degli italiani negli esercizi ricettivi per regione di provenienza e </t>
    </r>
    <r>
      <rPr>
        <b/>
        <sz val="9"/>
        <color indexed="9"/>
        <rFont val="Arial"/>
        <family val="2"/>
      </rPr>
      <t>lllllllllllllllllllllllllllllllllllllll</t>
    </r>
    <r>
      <rPr>
        <b/>
        <sz val="9"/>
        <rFont val="Arial"/>
        <family val="2"/>
      </rPr>
      <t xml:space="preserve">destinazione - Anno 2006                                                                         </t>
    </r>
  </si>
  <si>
    <t>REGIONI                                    DI PROVENIENZA</t>
  </si>
  <si>
    <r>
      <t xml:space="preserve">(b) La voce alloggi in affitto iscritti al Rec dal 2000 include tutte le tipologie di alloggio in affitto gestite in forma imprenditoriale che sono pertanto: le case ed </t>
    </r>
    <r>
      <rPr>
        <sz val="7"/>
        <color indexed="9"/>
        <rFont val="Arial"/>
        <family val="2"/>
      </rPr>
      <t>llllllll</t>
    </r>
    <r>
      <rPr>
        <sz val="7"/>
        <rFont val="Arial"/>
        <family val="2"/>
      </rPr>
      <t xml:space="preserve">appartamenti per vacanze, gli esercizi di affittacamere,  le attività ricettive in esercizi di ristorazione, le unità abitative ammobiliate per uso turistico, i </t>
    </r>
    <r>
      <rPr>
        <sz val="7"/>
        <color indexed="9"/>
        <rFont val="Arial"/>
        <family val="2"/>
      </rPr>
      <t>llllllll</t>
    </r>
    <r>
      <rPr>
        <sz val="7"/>
        <rFont val="Arial"/>
        <family val="2"/>
      </rPr>
      <t xml:space="preserve">residence, le locande. </t>
    </r>
  </si>
  <si>
    <r>
      <t xml:space="preserve">(a) Per alcune regioni le informazioni risultano incomplete per cui, in alcuni casi, il totale degli arrivi e delle presenze, ottenuto come somma dei flussi delle </t>
    </r>
    <r>
      <rPr>
        <sz val="7"/>
        <color indexed="9"/>
        <rFont val="Arial"/>
        <family val="2"/>
      </rPr>
      <t>lllllll</t>
    </r>
    <r>
      <rPr>
        <sz val="7"/>
        <rFont val="Arial"/>
        <family val="2"/>
      </rPr>
      <t xml:space="preserve">singole regioni di provenienza, è inferiore al totale complessivo. Per agevolarne l’utilizzo, in calce alla tavola si riportano anche i totali complessivi di </t>
    </r>
    <r>
      <rPr>
        <sz val="7"/>
        <color indexed="9"/>
        <rFont val="Arial"/>
        <family val="2"/>
      </rPr>
      <t>iiiiiii</t>
    </r>
    <r>
      <rPr>
        <sz val="7"/>
        <rFont val="Arial"/>
        <family val="2"/>
      </rPr>
      <t>ciascuna variabile.</t>
    </r>
  </si>
  <si>
    <r>
      <t xml:space="preserve">(a) Per alcune regioni le informazioni risultano incomplete per cui, in alcuni casi, il totale degli arrivi e delle presenze, ottenuto come somma dei flussi delle </t>
    </r>
    <r>
      <rPr>
        <sz val="7"/>
        <color indexed="9"/>
        <rFont val="Arial"/>
        <family val="2"/>
      </rPr>
      <t>lllllll</t>
    </r>
    <r>
      <rPr>
        <sz val="7"/>
        <rFont val="Arial"/>
        <family val="2"/>
      </rPr>
      <t xml:space="preserve">singole regioni di provenienza, è inferiore al totale complessivo. Per agevolarne l’utilizzo, in calce alla tavola si riportano anche i totali complessivi di </t>
    </r>
    <r>
      <rPr>
        <sz val="7"/>
        <color indexed="9"/>
        <rFont val="Arial"/>
        <family val="2"/>
      </rPr>
      <t>lllllll</t>
    </r>
    <r>
      <rPr>
        <sz val="7"/>
        <rFont val="Arial"/>
        <family val="2"/>
      </rPr>
      <t>ciascuna variabile.</t>
    </r>
  </si>
  <si>
    <t>Utilizzazione             lorda</t>
  </si>
  <si>
    <t xml:space="preserve">Utilizzazione             netta </t>
  </si>
  <si>
    <t>ESERCIZI RICETTIVI</t>
  </si>
  <si>
    <t>TURISTI STRANIERI</t>
  </si>
  <si>
    <t>VIAGGI</t>
  </si>
  <si>
    <t>INDICATORI</t>
  </si>
  <si>
    <t>ANNI                                                                   MESI</t>
  </si>
  <si>
    <t>Bolzano/
Bozen</t>
  </si>
  <si>
    <t>Friuli-
Venezia
Giulia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</si>
</sst>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&quot;L.&quot;\ #,##0_);\(&quot;L.&quot;\ #,##0\)"/>
    <numFmt numFmtId="179" formatCode="&quot;L.&quot;\ #,##0_);[Red]\(&quot;L.&quot;\ #,##0\)"/>
    <numFmt numFmtId="180" formatCode="&quot;L.&quot;\ #,##0.00_);\(&quot;L.&quot;\ #,##0.00\)"/>
    <numFmt numFmtId="181" formatCode="&quot;L.&quot;\ #,##0.00_);[Red]\(&quot;L.&quot;\ #,##0.00\)"/>
    <numFmt numFmtId="182" formatCode="_(&quot;L.&quot;\ * #,##0_);_(&quot;L.&quot;\ * \(#,##0\);_(&quot;L.&quot;\ * &quot;-&quot;_);_(@_)"/>
    <numFmt numFmtId="183" formatCode="_(&quot;L.&quot;\ * #,##0.00_);_(&quot;L.&quot;\ * \(#,##0.00\);_(&quot;L.&quot;\ * &quot;-&quot;??_);_(@_)"/>
    <numFmt numFmtId="184" formatCode="0.0"/>
    <numFmt numFmtId="185" formatCode="_-* #,##0.0_-;\-* #,##0.0_-;_-* &quot;-&quot;_-;_-@_-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_-* #,##0.00_-;\-* #,##0.00_-;_-* &quot;-&quot;_-;_-@_-"/>
    <numFmt numFmtId="194" formatCode="_-* #,##0.000_-;\-* #,##0.000_-;_-* &quot;-&quot;_-;_-@_-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[$€-2]\ #.##000_);[Red]\([$€-2]\ #.##000\)"/>
  </numFmts>
  <fonts count="3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7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i/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b/>
      <sz val="9"/>
      <color indexed="9"/>
      <name val="Arial"/>
      <family val="2"/>
    </font>
    <font>
      <sz val="7"/>
      <color indexed="10"/>
      <name val="Arial"/>
      <family val="2"/>
    </font>
    <font>
      <b/>
      <sz val="10"/>
      <color indexed="10"/>
      <name val="Arial"/>
      <family val="2"/>
    </font>
    <font>
      <b/>
      <sz val="7"/>
      <color indexed="10"/>
      <name val="Arial"/>
      <family val="2"/>
    </font>
    <font>
      <sz val="10"/>
      <color indexed="10"/>
      <name val="Arial"/>
      <family val="0"/>
    </font>
    <font>
      <sz val="7"/>
      <color indexed="9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Continuous"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5" fillId="0" borderId="2" xfId="0" applyFont="1" applyBorder="1" applyAlignment="1">
      <alignment horizontal="right"/>
    </xf>
    <xf numFmtId="184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49" fontId="4" fillId="0" borderId="2" xfId="18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49" fontId="4" fillId="0" borderId="0" xfId="18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1" fontId="4" fillId="0" borderId="0" xfId="0" applyNumberFormat="1" applyFont="1" applyAlignment="1">
      <alignment/>
    </xf>
    <xf numFmtId="0" fontId="4" fillId="0" borderId="0" xfId="0" applyFont="1" applyBorder="1" applyAlignment="1">
      <alignment horizontal="right" vertical="center"/>
    </xf>
    <xf numFmtId="2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4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49" fontId="4" fillId="0" borderId="0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3" xfId="0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 quotePrefix="1">
      <alignment horizontal="left" vertical="center"/>
    </xf>
    <xf numFmtId="3" fontId="4" fillId="0" borderId="0" xfId="0" applyNumberFormat="1" applyFont="1" applyAlignment="1" quotePrefix="1">
      <alignment vertical="center"/>
    </xf>
    <xf numFmtId="0" fontId="6" fillId="0" borderId="1" xfId="0" applyFont="1" applyBorder="1" applyAlignment="1">
      <alignment vertical="center"/>
    </xf>
    <xf numFmtId="3" fontId="4" fillId="0" borderId="0" xfId="18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49" fontId="4" fillId="0" borderId="0" xfId="18" applyNumberFormat="1" applyFont="1" applyAlignment="1">
      <alignment vertical="center"/>
    </xf>
    <xf numFmtId="49" fontId="5" fillId="0" borderId="0" xfId="18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Alignment="1" quotePrefix="1">
      <alignment vertical="center"/>
    </xf>
    <xf numFmtId="3" fontId="14" fillId="0" borderId="0" xfId="0" applyNumberFormat="1" applyFont="1" applyAlignment="1" quotePrefix="1">
      <alignment vertical="center"/>
    </xf>
    <xf numFmtId="49" fontId="6" fillId="0" borderId="0" xfId="18" applyNumberFormat="1" applyFont="1" applyFill="1" applyAlignment="1">
      <alignment vertical="center"/>
    </xf>
    <xf numFmtId="49" fontId="6" fillId="0" borderId="1" xfId="18" applyNumberFormat="1" applyFont="1" applyFill="1" applyBorder="1" applyAlignment="1">
      <alignment vertical="center"/>
    </xf>
    <xf numFmtId="3" fontId="6" fillId="0" borderId="1" xfId="22" applyNumberFormat="1" applyFont="1" applyFill="1" applyBorder="1" applyAlignment="1">
      <alignment vertical="center"/>
      <protection/>
    </xf>
    <xf numFmtId="49" fontId="5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centerContinuous" vertical="center"/>
    </xf>
    <xf numFmtId="3" fontId="17" fillId="0" borderId="0" xfId="21" applyNumberFormat="1" applyFont="1" applyFill="1" applyAlignment="1">
      <alignment horizontal="right" vertical="center"/>
      <protection/>
    </xf>
    <xf numFmtId="3" fontId="17" fillId="0" borderId="0" xfId="20" applyNumberFormat="1" applyFont="1" applyFill="1" applyAlignment="1">
      <alignment horizontal="right" vertical="center"/>
      <protection/>
    </xf>
    <xf numFmtId="3" fontId="18" fillId="0" borderId="0" xfId="21" applyNumberFormat="1" applyFont="1" applyFill="1" applyAlignment="1">
      <alignment horizontal="right" vertical="center"/>
      <protection/>
    </xf>
    <xf numFmtId="3" fontId="18" fillId="0" borderId="0" xfId="20" applyNumberFormat="1" applyFont="1" applyFill="1" applyAlignment="1">
      <alignment horizontal="right" vertical="center"/>
      <protection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0" xfId="20" applyNumberFormat="1" applyFont="1" applyFill="1" applyAlignment="1">
      <alignment horizontal="right" vertical="center"/>
      <protection/>
    </xf>
    <xf numFmtId="49" fontId="6" fillId="0" borderId="0" xfId="18" applyNumberFormat="1" applyFont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3" fontId="17" fillId="0" borderId="0" xfId="0" applyNumberFormat="1" applyFont="1" applyAlignment="1" quotePrefix="1">
      <alignment vertical="center"/>
    </xf>
    <xf numFmtId="3" fontId="18" fillId="0" borderId="0" xfId="0" applyNumberFormat="1" applyFont="1" applyAlignment="1" quotePrefix="1">
      <alignment vertical="center"/>
    </xf>
    <xf numFmtId="3" fontId="19" fillId="0" borderId="0" xfId="0" applyNumberFormat="1" applyFont="1" applyAlignment="1" quotePrefix="1">
      <alignment vertical="center"/>
    </xf>
    <xf numFmtId="3" fontId="20" fillId="0" borderId="0" xfId="0" applyNumberFormat="1" applyFont="1" applyAlignment="1" quotePrefix="1">
      <alignment vertical="center"/>
    </xf>
    <xf numFmtId="3" fontId="4" fillId="0" borderId="0" xfId="18" applyNumberFormat="1" applyFont="1" applyFill="1" applyAlignment="1">
      <alignment horizontal="right" vertical="center"/>
    </xf>
    <xf numFmtId="3" fontId="4" fillId="0" borderId="0" xfId="18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NumberFormat="1" applyAlignment="1" quotePrefix="1">
      <alignment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 horizontal="center" vertical="center"/>
    </xf>
    <xf numFmtId="41" fontId="4" fillId="0" borderId="0" xfId="18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41" fontId="5" fillId="0" borderId="0" xfId="18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/>
    </xf>
    <xf numFmtId="41" fontId="4" fillId="0" borderId="0" xfId="18" applyFont="1" applyFill="1" applyAlignment="1">
      <alignment/>
    </xf>
    <xf numFmtId="41" fontId="4" fillId="0" borderId="0" xfId="18" applyFont="1" applyFill="1" applyAlignment="1">
      <alignment horizontal="right"/>
    </xf>
    <xf numFmtId="41" fontId="4" fillId="0" borderId="0" xfId="18" applyFont="1" applyFill="1" applyAlignment="1" quotePrefix="1">
      <alignment horizontal="right"/>
    </xf>
    <xf numFmtId="3" fontId="6" fillId="0" borderId="1" xfId="0" applyNumberFormat="1" applyFont="1" applyBorder="1" applyAlignment="1">
      <alignment horizontal="left" vertical="center"/>
    </xf>
    <xf numFmtId="41" fontId="5" fillId="0" borderId="0" xfId="18" applyFont="1" applyFill="1" applyAlignment="1">
      <alignment horizontal="right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Fill="1" applyAlignment="1">
      <alignment vertical="center"/>
    </xf>
    <xf numFmtId="0" fontId="25" fillId="0" borderId="0" xfId="0" applyFont="1" applyAlignment="1">
      <alignment/>
    </xf>
    <xf numFmtId="3" fontId="22" fillId="0" borderId="0" xfId="0" applyNumberFormat="1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Alignment="1" quotePrefix="1">
      <alignment vertical="center"/>
    </xf>
    <xf numFmtId="3" fontId="19" fillId="0" borderId="0" xfId="18" applyNumberFormat="1" applyFont="1" applyAlignment="1" quotePrefix="1">
      <alignment vertical="center" shrinkToFit="1"/>
    </xf>
    <xf numFmtId="3" fontId="19" fillId="0" borderId="0" xfId="18" applyNumberFormat="1" applyFont="1" applyAlignment="1" quotePrefix="1">
      <alignment vertical="center"/>
    </xf>
    <xf numFmtId="3" fontId="19" fillId="0" borderId="0" xfId="18" applyNumberFormat="1" applyFont="1" applyAlignment="1" quotePrefix="1">
      <alignment horizontal="right" vertical="center" shrinkToFit="1"/>
    </xf>
    <xf numFmtId="3" fontId="19" fillId="0" borderId="0" xfId="18" applyNumberFormat="1" applyFont="1" applyAlignment="1" quotePrefix="1">
      <alignment vertical="center"/>
    </xf>
    <xf numFmtId="3" fontId="19" fillId="0" borderId="0" xfId="18" applyNumberFormat="1" applyFont="1" applyAlignment="1" quotePrefix="1">
      <alignment horizontal="right" vertical="center"/>
    </xf>
    <xf numFmtId="3" fontId="19" fillId="0" borderId="0" xfId="18" applyNumberFormat="1" applyFont="1" applyAlignment="1" quotePrefix="1">
      <alignment vertical="center" shrinkToFit="1"/>
    </xf>
    <xf numFmtId="49" fontId="6" fillId="0" borderId="1" xfId="0" applyNumberFormat="1" applyFont="1" applyBorder="1" applyAlignment="1">
      <alignment vertical="center"/>
    </xf>
    <xf numFmtId="3" fontId="6" fillId="0" borderId="0" xfId="18" applyNumberFormat="1" applyFont="1" applyAlignment="1" quotePrefix="1">
      <alignment vertical="center" shrinkToFit="1"/>
    </xf>
    <xf numFmtId="0" fontId="4" fillId="0" borderId="0" xfId="0" applyFont="1" applyBorder="1" applyAlignment="1">
      <alignment vertical="center"/>
    </xf>
    <xf numFmtId="3" fontId="17" fillId="0" borderId="0" xfId="22" applyNumberFormat="1" applyFont="1" applyFill="1" applyAlignment="1">
      <alignment horizontal="right" vertical="center"/>
      <protection/>
    </xf>
    <xf numFmtId="41" fontId="18" fillId="0" borderId="0" xfId="18" applyFont="1" applyFill="1" applyAlignment="1">
      <alignment horizontal="right" vertical="center"/>
    </xf>
    <xf numFmtId="3" fontId="18" fillId="0" borderId="0" xfId="22" applyNumberFormat="1" applyFont="1" applyFill="1" applyAlignment="1">
      <alignment horizontal="right" vertical="center"/>
      <protection/>
    </xf>
    <xf numFmtId="3" fontId="19" fillId="0" borderId="0" xfId="22" applyNumberFormat="1" applyFont="1" applyFill="1" applyAlignment="1">
      <alignment horizontal="right" vertical="center"/>
      <protection/>
    </xf>
    <xf numFmtId="3" fontId="20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6" fillId="0" borderId="1" xfId="22" applyNumberFormat="1" applyFont="1" applyFill="1" applyBorder="1" applyAlignment="1">
      <alignment horizontal="right" vertical="center"/>
      <protection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0" xfId="22" applyNumberFormat="1" applyFont="1" applyFill="1" applyAlignment="1">
      <alignment horizontal="right" vertical="center"/>
      <protection/>
    </xf>
    <xf numFmtId="3" fontId="6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3" fontId="6" fillId="0" borderId="0" xfId="20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 quotePrefix="1">
      <alignment horizontal="left" vertical="center"/>
    </xf>
    <xf numFmtId="184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186" fontId="22" fillId="0" borderId="0" xfId="0" applyNumberFormat="1" applyFont="1" applyAlignment="1">
      <alignment vertical="center"/>
    </xf>
    <xf numFmtId="184" fontId="6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3" fontId="22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 quotePrefix="1">
      <alignment horizontal="right" vertical="center"/>
    </xf>
    <xf numFmtId="0" fontId="3" fillId="0" borderId="1" xfId="0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84" fontId="4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194" fontId="6" fillId="0" borderId="0" xfId="18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4" fontId="4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84" fontId="6" fillId="0" borderId="1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 quotePrefix="1">
      <alignment vertical="center"/>
    </xf>
    <xf numFmtId="0" fontId="27" fillId="0" borderId="0" xfId="0" applyFont="1" applyAlignment="1">
      <alignment vertical="center"/>
    </xf>
    <xf numFmtId="3" fontId="27" fillId="0" borderId="0" xfId="0" applyNumberFormat="1" applyFont="1" applyAlignment="1" quotePrefix="1">
      <alignment/>
    </xf>
    <xf numFmtId="0" fontId="28" fillId="0" borderId="0" xfId="0" applyFont="1" applyAlignment="1">
      <alignment vertical="center"/>
    </xf>
    <xf numFmtId="3" fontId="28" fillId="0" borderId="0" xfId="0" applyNumberFormat="1" applyFont="1" applyAlignment="1" quotePrefix="1">
      <alignment/>
    </xf>
    <xf numFmtId="0" fontId="29" fillId="0" borderId="0" xfId="0" applyFont="1" applyAlignment="1">
      <alignment vertical="center"/>
    </xf>
    <xf numFmtId="3" fontId="29" fillId="0" borderId="0" xfId="0" applyNumberFormat="1" applyFont="1" applyAlignment="1" quotePrefix="1">
      <alignment/>
    </xf>
    <xf numFmtId="3" fontId="29" fillId="0" borderId="0" xfId="0" applyNumberFormat="1" applyFont="1" applyAlignment="1">
      <alignment vertical="center"/>
    </xf>
    <xf numFmtId="3" fontId="29" fillId="0" borderId="0" xfId="0" applyNumberFormat="1" applyFont="1" applyAlignment="1" quotePrefix="1">
      <alignment vertical="center"/>
    </xf>
    <xf numFmtId="184" fontId="27" fillId="0" borderId="0" xfId="19" applyNumberFormat="1" applyFont="1" applyAlignment="1">
      <alignment horizontal="right"/>
      <protection/>
    </xf>
    <xf numFmtId="1" fontId="27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184" fontId="28" fillId="0" borderId="0" xfId="19" applyNumberFormat="1" applyFont="1" applyAlignment="1">
      <alignment horizontal="right"/>
      <protection/>
    </xf>
    <xf numFmtId="1" fontId="28" fillId="0" borderId="0" xfId="0" applyNumberFormat="1" applyFont="1" applyAlignment="1">
      <alignment/>
    </xf>
    <xf numFmtId="2" fontId="28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184" fontId="29" fillId="0" borderId="0" xfId="19" applyNumberFormat="1" applyFont="1" applyAlignment="1">
      <alignment horizontal="right"/>
      <protection/>
    </xf>
    <xf numFmtId="1" fontId="29" fillId="0" borderId="0" xfId="0" applyNumberFormat="1" applyFont="1" applyAlignment="1">
      <alignment/>
    </xf>
    <xf numFmtId="2" fontId="2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49" fontId="4" fillId="0" borderId="0" xfId="18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6" fillId="0" borderId="0" xfId="0" applyFont="1" applyAlignment="1">
      <alignment horizontal="justify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Continuous" vertical="top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0" xfId="0" applyFont="1" applyBorder="1" applyAlignment="1">
      <alignment horizontal="centerContinuous" vertical="top"/>
    </xf>
    <xf numFmtId="49" fontId="4" fillId="0" borderId="3" xfId="0" applyNumberFormat="1" applyFont="1" applyBorder="1" applyAlignment="1">
      <alignment horizontal="right" vertical="top" wrapText="1"/>
    </xf>
    <xf numFmtId="49" fontId="5" fillId="0" borderId="3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Normale_an214" xfId="19"/>
    <cellStyle name="Normale_an2r" xfId="20"/>
    <cellStyle name="Normale_tav2.22" xfId="21"/>
    <cellStyle name="Normale_Tav2.42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228600</xdr:rowOff>
    </xdr:from>
    <xdr:to>
      <xdr:col>12</xdr:col>
      <xdr:colOff>0</xdr:colOff>
      <xdr:row>6</xdr:row>
      <xdr:rowOff>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5934075" y="619125"/>
          <a:ext cx="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66675</xdr:rowOff>
    </xdr:from>
    <xdr:to>
      <xdr:col>13</xdr:col>
      <xdr:colOff>0</xdr:colOff>
      <xdr:row>18</xdr:row>
      <xdr:rowOff>104775</xdr:rowOff>
    </xdr:to>
    <xdr:sp>
      <xdr:nvSpPr>
        <xdr:cNvPr id="2" name="TextBox 11"/>
        <xdr:cNvSpPr txBox="1">
          <a:spLocks noChangeArrowheads="1"/>
        </xdr:cNvSpPr>
      </xdr:nvSpPr>
      <xdr:spPr>
        <a:xfrm>
          <a:off x="6543675" y="2362200"/>
          <a:ext cx="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81850" y="12668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16</xdr:col>
      <xdr:colOff>0</xdr:colOff>
      <xdr:row>4</xdr:row>
      <xdr:rowOff>200025</xdr:rowOff>
    </xdr:from>
    <xdr:to>
      <xdr:col>16</xdr:col>
      <xdr:colOff>0</xdr:colOff>
      <xdr:row>6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791450" y="1009650"/>
          <a:ext cx="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14</xdr:col>
      <xdr:colOff>0</xdr:colOff>
      <xdr:row>4</xdr:row>
      <xdr:rowOff>123825</xdr:rowOff>
    </xdr:from>
    <xdr:to>
      <xdr:col>14</xdr:col>
      <xdr:colOff>0</xdr:colOff>
      <xdr:row>5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72250" y="93345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95250</xdr:rowOff>
    </xdr:from>
    <xdr:to>
      <xdr:col>12</xdr:col>
      <xdr:colOff>0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53125" y="904875"/>
          <a:ext cx="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5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953125" y="809625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1</xdr:col>
      <xdr:colOff>447675</xdr:colOff>
      <xdr:row>4</xdr:row>
      <xdr:rowOff>123825</xdr:rowOff>
    </xdr:from>
    <xdr:to>
      <xdr:col>2</xdr:col>
      <xdr:colOff>0</xdr:colOff>
      <xdr:row>5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90675" y="93345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38100</xdr:rowOff>
    </xdr:from>
    <xdr:to>
      <xdr:col>12</xdr:col>
      <xdr:colOff>0</xdr:colOff>
      <xdr:row>5</xdr:row>
      <xdr:rowOff>57150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953125" y="752475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12</xdr:col>
      <xdr:colOff>0</xdr:colOff>
      <xdr:row>4</xdr:row>
      <xdr:rowOff>133350</xdr:rowOff>
    </xdr:from>
    <xdr:to>
      <xdr:col>12</xdr:col>
      <xdr:colOff>0</xdr:colOff>
      <xdr:row>6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5953125" y="942975"/>
          <a:ext cx="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1</xdr:col>
      <xdr:colOff>0</xdr:colOff>
      <xdr:row>4</xdr:row>
      <xdr:rowOff>114300</xdr:rowOff>
    </xdr:from>
    <xdr:to>
      <xdr:col>1</xdr:col>
      <xdr:colOff>0</xdr:colOff>
      <xdr:row>5</xdr:row>
      <xdr:rowOff>133350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143000" y="92392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723900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09625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723900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809625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0</xdr:col>
      <xdr:colOff>723900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23900" y="8096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723900</xdr:colOff>
      <xdr:row>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809625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809625"/>
          <a:ext cx="110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04900" y="80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%20utente\schipani%20documenti\Annuario%202008%20progetto\Lavori%20in%20corso\Cap%20turismo\Cap%2011%20turismo\turismo%20dati%20buona%202006\Ta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. 1.4  "/>
      <sheetName val="tav. 1.4 segue"/>
      <sheetName val="tav .  1.4 segue"/>
      <sheetName val="tav . 1.4 segue"/>
    </sheetNames>
    <sheetDataSet>
      <sheetData sheetId="0">
        <row r="14">
          <cell r="H14">
            <v>21</v>
          </cell>
          <cell r="I14">
            <v>959</v>
          </cell>
        </row>
        <row r="15">
          <cell r="H15">
            <v>6</v>
          </cell>
          <cell r="I15">
            <v>360</v>
          </cell>
        </row>
        <row r="27">
          <cell r="H27">
            <v>15</v>
          </cell>
          <cell r="I27">
            <v>891</v>
          </cell>
        </row>
        <row r="28">
          <cell r="H28">
            <v>7</v>
          </cell>
          <cell r="I28">
            <v>391</v>
          </cell>
        </row>
        <row r="29">
          <cell r="H29">
            <v>4</v>
          </cell>
          <cell r="I29">
            <v>335</v>
          </cell>
        </row>
        <row r="30">
          <cell r="H30">
            <v>11</v>
          </cell>
          <cell r="I30">
            <v>726</v>
          </cell>
        </row>
        <row r="38">
          <cell r="H38">
            <v>30</v>
          </cell>
          <cell r="I38">
            <v>1814</v>
          </cell>
        </row>
        <row r="43">
          <cell r="H43">
            <v>4</v>
          </cell>
          <cell r="I43">
            <v>251</v>
          </cell>
        </row>
        <row r="48">
          <cell r="H48">
            <v>10</v>
          </cell>
          <cell r="I48">
            <v>813</v>
          </cell>
        </row>
        <row r="58">
          <cell r="H58">
            <v>67</v>
          </cell>
          <cell r="I58">
            <v>3985</v>
          </cell>
        </row>
        <row r="69">
          <cell r="H69">
            <v>46</v>
          </cell>
          <cell r="I69">
            <v>3647</v>
          </cell>
        </row>
      </sheetData>
      <sheetData sheetId="1">
        <row r="8">
          <cell r="H8">
            <v>33</v>
          </cell>
          <cell r="I8">
            <v>2289</v>
          </cell>
        </row>
        <row r="13">
          <cell r="H13">
            <v>37</v>
          </cell>
          <cell r="I13">
            <v>1963</v>
          </cell>
        </row>
        <row r="19">
          <cell r="H19">
            <v>40</v>
          </cell>
          <cell r="I19">
            <v>1525</v>
          </cell>
        </row>
        <row r="24">
          <cell r="H24">
            <v>14</v>
          </cell>
          <cell r="I24">
            <v>432</v>
          </cell>
        </row>
        <row r="33">
          <cell r="H33">
            <v>16</v>
          </cell>
          <cell r="I33">
            <v>871</v>
          </cell>
        </row>
        <row r="39">
          <cell r="H39">
            <v>3</v>
          </cell>
        </row>
        <row r="42">
          <cell r="H42">
            <v>4</v>
          </cell>
          <cell r="I42">
            <v>199</v>
          </cell>
        </row>
        <row r="48">
          <cell r="H48">
            <v>9</v>
          </cell>
          <cell r="I48">
            <v>222</v>
          </cell>
        </row>
        <row r="58">
          <cell r="H58">
            <v>10</v>
          </cell>
          <cell r="I58">
            <v>563</v>
          </cell>
        </row>
        <row r="67">
          <cell r="H67">
            <v>10</v>
          </cell>
          <cell r="I67">
            <v>507</v>
          </cell>
        </row>
      </sheetData>
      <sheetData sheetId="2">
        <row r="14">
          <cell r="B14">
            <v>227</v>
          </cell>
          <cell r="C14">
            <v>13690</v>
          </cell>
          <cell r="D14">
            <v>212</v>
          </cell>
          <cell r="E14">
            <v>6103</v>
          </cell>
          <cell r="F14">
            <v>2</v>
          </cell>
          <cell r="G14">
            <v>29</v>
          </cell>
          <cell r="H14">
            <v>806</v>
          </cell>
          <cell r="I14">
            <v>3615</v>
          </cell>
        </row>
        <row r="15">
          <cell r="B15">
            <v>82</v>
          </cell>
          <cell r="C15">
            <v>3915</v>
          </cell>
          <cell r="D15">
            <v>53</v>
          </cell>
          <cell r="E15">
            <v>3216</v>
          </cell>
          <cell r="F15">
            <v>55</v>
          </cell>
          <cell r="G15">
            <v>920</v>
          </cell>
          <cell r="H15">
            <v>88</v>
          </cell>
          <cell r="I15">
            <v>370</v>
          </cell>
        </row>
        <row r="27">
          <cell r="B27">
            <v>56</v>
          </cell>
          <cell r="C27">
            <v>3387</v>
          </cell>
          <cell r="D27">
            <v>143</v>
          </cell>
          <cell r="E27">
            <v>5141</v>
          </cell>
          <cell r="F27">
            <v>1</v>
          </cell>
          <cell r="G27">
            <v>4</v>
          </cell>
          <cell r="H27">
            <v>587</v>
          </cell>
          <cell r="I27">
            <v>2876</v>
          </cell>
        </row>
        <row r="28">
          <cell r="B28">
            <v>27</v>
          </cell>
          <cell r="C28">
            <v>1636</v>
          </cell>
          <cell r="D28">
            <v>91</v>
          </cell>
          <cell r="E28">
            <v>4216</v>
          </cell>
          <cell r="F28">
            <v>75</v>
          </cell>
          <cell r="G28">
            <v>2352</v>
          </cell>
        </row>
        <row r="29">
          <cell r="B29">
            <v>97</v>
          </cell>
          <cell r="C29">
            <v>5833</v>
          </cell>
          <cell r="D29">
            <v>139</v>
          </cell>
          <cell r="E29">
            <v>4431</v>
          </cell>
          <cell r="F29">
            <v>172</v>
          </cell>
          <cell r="G29">
            <v>7918</v>
          </cell>
          <cell r="H29">
            <v>120</v>
          </cell>
          <cell r="I29">
            <v>644</v>
          </cell>
        </row>
        <row r="30">
          <cell r="B30">
            <v>124</v>
          </cell>
          <cell r="C30">
            <v>7469</v>
          </cell>
          <cell r="D30">
            <v>230</v>
          </cell>
          <cell r="E30">
            <v>8647</v>
          </cell>
          <cell r="F30">
            <v>247</v>
          </cell>
          <cell r="G30">
            <v>10270</v>
          </cell>
          <cell r="H30">
            <v>120</v>
          </cell>
          <cell r="I30">
            <v>644</v>
          </cell>
        </row>
        <row r="38">
          <cell r="B38">
            <v>217</v>
          </cell>
          <cell r="C38">
            <v>16121</v>
          </cell>
          <cell r="D38">
            <v>92</v>
          </cell>
          <cell r="E38">
            <v>2595</v>
          </cell>
          <cell r="F38">
            <v>1009</v>
          </cell>
          <cell r="G38">
            <v>36945</v>
          </cell>
          <cell r="H38">
            <v>1233</v>
          </cell>
          <cell r="I38">
            <v>6135</v>
          </cell>
        </row>
        <row r="43">
          <cell r="B43">
            <v>79</v>
          </cell>
          <cell r="C43">
            <v>8360</v>
          </cell>
          <cell r="D43">
            <v>30</v>
          </cell>
          <cell r="E43">
            <v>898</v>
          </cell>
          <cell r="F43">
            <v>2</v>
          </cell>
          <cell r="G43">
            <v>250</v>
          </cell>
          <cell r="H43">
            <v>312</v>
          </cell>
          <cell r="I43">
            <v>1401</v>
          </cell>
        </row>
        <row r="48">
          <cell r="B48">
            <v>60</v>
          </cell>
          <cell r="C48">
            <v>3478</v>
          </cell>
          <cell r="D48">
            <v>8</v>
          </cell>
          <cell r="E48">
            <v>177</v>
          </cell>
          <cell r="F48">
            <v>137</v>
          </cell>
          <cell r="G48">
            <v>3620</v>
          </cell>
          <cell r="H48">
            <v>532</v>
          </cell>
          <cell r="I48">
            <v>2326</v>
          </cell>
        </row>
        <row r="58">
          <cell r="B58">
            <v>135</v>
          </cell>
          <cell r="C58">
            <v>14288</v>
          </cell>
          <cell r="D58">
            <v>25</v>
          </cell>
          <cell r="E58">
            <v>589</v>
          </cell>
          <cell r="F58">
            <v>14</v>
          </cell>
          <cell r="G58">
            <v>1036</v>
          </cell>
          <cell r="H58">
            <v>1086</v>
          </cell>
          <cell r="I58">
            <v>4677</v>
          </cell>
        </row>
        <row r="69">
          <cell r="B69">
            <v>182</v>
          </cell>
          <cell r="C69">
            <v>11142</v>
          </cell>
          <cell r="D69">
            <v>28</v>
          </cell>
          <cell r="E69">
            <v>577</v>
          </cell>
          <cell r="F69">
            <v>57</v>
          </cell>
          <cell r="G69">
            <v>1485</v>
          </cell>
        </row>
      </sheetData>
      <sheetData sheetId="3">
        <row r="8">
          <cell r="B8">
            <v>66</v>
          </cell>
          <cell r="C8">
            <v>4812</v>
          </cell>
          <cell r="D8">
            <v>12</v>
          </cell>
          <cell r="E8">
            <v>262</v>
          </cell>
          <cell r="F8">
            <v>7</v>
          </cell>
          <cell r="G8">
            <v>235</v>
          </cell>
          <cell r="H8">
            <v>470</v>
          </cell>
          <cell r="I8">
            <v>2309</v>
          </cell>
        </row>
        <row r="13">
          <cell r="B13">
            <v>73</v>
          </cell>
          <cell r="C13">
            <v>5554</v>
          </cell>
          <cell r="D13">
            <v>13</v>
          </cell>
          <cell r="E13">
            <v>262</v>
          </cell>
          <cell r="F13">
            <v>57</v>
          </cell>
          <cell r="G13">
            <v>5456</v>
          </cell>
          <cell r="H13">
            <v>582</v>
          </cell>
          <cell r="I13">
            <v>4390</v>
          </cell>
        </row>
        <row r="19">
          <cell r="B19">
            <v>275</v>
          </cell>
          <cell r="C19">
            <v>15309</v>
          </cell>
          <cell r="D19">
            <v>2</v>
          </cell>
          <cell r="E19">
            <v>26</v>
          </cell>
          <cell r="H19">
            <v>2398</v>
          </cell>
          <cell r="I19">
            <v>10220</v>
          </cell>
        </row>
        <row r="24">
          <cell r="B24">
            <v>8</v>
          </cell>
          <cell r="C24">
            <v>483</v>
          </cell>
          <cell r="D24">
            <v>8</v>
          </cell>
          <cell r="E24">
            <v>181</v>
          </cell>
          <cell r="H24">
            <v>240</v>
          </cell>
          <cell r="I24">
            <v>1555</v>
          </cell>
        </row>
        <row r="27">
          <cell r="D27">
            <v>1</v>
          </cell>
          <cell r="E27">
            <v>21</v>
          </cell>
          <cell r="H27">
            <v>27</v>
          </cell>
          <cell r="I27">
            <v>133</v>
          </cell>
        </row>
        <row r="33">
          <cell r="B33">
            <v>81</v>
          </cell>
          <cell r="C33">
            <v>1619</v>
          </cell>
          <cell r="D33">
            <v>3</v>
          </cell>
          <cell r="E33">
            <v>32</v>
          </cell>
          <cell r="F33">
            <v>1</v>
          </cell>
          <cell r="G33">
            <v>60</v>
          </cell>
          <cell r="H33">
            <v>441</v>
          </cell>
          <cell r="I33">
            <v>2120</v>
          </cell>
        </row>
        <row r="39">
          <cell r="B39">
            <v>20</v>
          </cell>
          <cell r="F39">
            <v>13</v>
          </cell>
          <cell r="H39">
            <v>997</v>
          </cell>
        </row>
        <row r="42">
          <cell r="B42">
            <v>7</v>
          </cell>
          <cell r="C42">
            <v>495</v>
          </cell>
          <cell r="H42">
            <v>60</v>
          </cell>
          <cell r="I42">
            <v>359</v>
          </cell>
        </row>
        <row r="48">
          <cell r="B48">
            <v>11</v>
          </cell>
          <cell r="C48">
            <v>731</v>
          </cell>
          <cell r="D48">
            <v>3</v>
          </cell>
          <cell r="E48">
            <v>52</v>
          </cell>
          <cell r="F48">
            <v>8</v>
          </cell>
          <cell r="G48">
            <v>2098</v>
          </cell>
          <cell r="H48">
            <v>313</v>
          </cell>
          <cell r="I48">
            <v>1596</v>
          </cell>
        </row>
        <row r="58">
          <cell r="B58">
            <v>28</v>
          </cell>
          <cell r="C58">
            <v>1839</v>
          </cell>
          <cell r="D58">
            <v>11</v>
          </cell>
          <cell r="E58">
            <v>431</v>
          </cell>
          <cell r="H58">
            <v>1240</v>
          </cell>
          <cell r="I58">
            <v>7605</v>
          </cell>
        </row>
        <row r="67">
          <cell r="B67">
            <v>12</v>
          </cell>
          <cell r="C67">
            <v>526</v>
          </cell>
          <cell r="F67">
            <v>5</v>
          </cell>
          <cell r="G67">
            <v>260</v>
          </cell>
          <cell r="H67">
            <v>1033</v>
          </cell>
          <cell r="I67">
            <v>5042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workbookViewId="0" topLeftCell="A1">
      <selection activeCell="A2" sqref="A2"/>
    </sheetView>
  </sheetViews>
  <sheetFormatPr defaultColWidth="9.140625" defaultRowHeight="9" customHeight="1"/>
  <cols>
    <col min="1" max="1" width="16.140625" style="123" customWidth="1"/>
    <col min="2" max="2" width="5.421875" style="123" customWidth="1"/>
    <col min="3" max="3" width="6.421875" style="123" customWidth="1"/>
    <col min="4" max="4" width="0.5625" style="123" customWidth="1"/>
    <col min="5" max="5" width="5.00390625" style="123" customWidth="1"/>
    <col min="6" max="6" width="6.421875" style="123" customWidth="1"/>
    <col min="7" max="7" width="0.5625" style="123" customWidth="1"/>
    <col min="8" max="8" width="5.421875" style="123" customWidth="1"/>
    <col min="9" max="9" width="6.421875" style="123" customWidth="1"/>
    <col min="10" max="10" width="0.5625" style="123" customWidth="1"/>
    <col min="11" max="11" width="5.00390625" style="123" customWidth="1"/>
    <col min="12" max="12" width="6.421875" style="123" customWidth="1"/>
    <col min="13" max="13" width="0.5625" style="123" customWidth="1"/>
    <col min="14" max="14" width="5.28125" style="123" customWidth="1"/>
    <col min="15" max="15" width="6.421875" style="123" customWidth="1"/>
    <col min="16" max="16" width="0.5625" style="123" customWidth="1"/>
    <col min="17" max="17" width="5.28125" style="123" customWidth="1"/>
    <col min="18" max="18" width="6.8515625" style="123" customWidth="1"/>
    <col min="19" max="19" width="6.140625" style="123" bestFit="1" customWidth="1"/>
    <col min="20" max="20" width="11.28125" style="123" bestFit="1" customWidth="1"/>
    <col min="21" max="16384" width="9.140625" style="123" customWidth="1"/>
  </cols>
  <sheetData>
    <row r="1" spans="1:19" ht="12.75" customHeight="1">
      <c r="A1" s="219" t="s">
        <v>151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38"/>
    </row>
    <row r="2" spans="1:19" ht="18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2.75" customHeight="1">
      <c r="A3" s="220" t="s">
        <v>127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126"/>
    </row>
    <row r="4" spans="1:19" ht="7.5" customHeight="1">
      <c r="A4" s="38"/>
      <c r="B4" s="3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38"/>
    </row>
    <row r="5" spans="1:19" ht="19.5" customHeight="1">
      <c r="A5" s="215" t="s">
        <v>79</v>
      </c>
      <c r="B5" s="244" t="s">
        <v>68</v>
      </c>
      <c r="C5" s="244"/>
      <c r="D5" s="245"/>
      <c r="E5" s="246" t="s">
        <v>69</v>
      </c>
      <c r="F5" s="246"/>
      <c r="G5" s="245"/>
      <c r="H5" s="246" t="s">
        <v>88</v>
      </c>
      <c r="I5" s="246"/>
      <c r="J5" s="247"/>
      <c r="K5" s="246" t="s">
        <v>83</v>
      </c>
      <c r="L5" s="246"/>
      <c r="M5" s="247"/>
      <c r="N5" s="248" t="s">
        <v>89</v>
      </c>
      <c r="O5" s="248"/>
      <c r="P5" s="249"/>
      <c r="Q5" s="246" t="s">
        <v>81</v>
      </c>
      <c r="R5" s="246"/>
      <c r="S5" s="38"/>
    </row>
    <row r="6" spans="1:19" ht="17.25" customHeight="1">
      <c r="A6" s="216"/>
      <c r="B6" s="40" t="s">
        <v>80</v>
      </c>
      <c r="C6" s="40" t="s">
        <v>45</v>
      </c>
      <c r="D6" s="130"/>
      <c r="E6" s="40" t="s">
        <v>80</v>
      </c>
      <c r="F6" s="40" t="s">
        <v>45</v>
      </c>
      <c r="G6" s="130"/>
      <c r="H6" s="40" t="s">
        <v>80</v>
      </c>
      <c r="I6" s="40" t="s">
        <v>45</v>
      </c>
      <c r="J6" s="130"/>
      <c r="K6" s="40" t="s">
        <v>80</v>
      </c>
      <c r="L6" s="40" t="s">
        <v>45</v>
      </c>
      <c r="M6" s="130"/>
      <c r="N6" s="40" t="s">
        <v>80</v>
      </c>
      <c r="O6" s="40" t="s">
        <v>45</v>
      </c>
      <c r="P6" s="130"/>
      <c r="Q6" s="40" t="s">
        <v>80</v>
      </c>
      <c r="R6" s="40" t="s">
        <v>45</v>
      </c>
      <c r="S6" s="38"/>
    </row>
    <row r="7" spans="1:19" ht="9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20" ht="9" customHeight="1">
      <c r="A8" s="48">
        <v>1996</v>
      </c>
      <c r="B8" s="49">
        <v>34080</v>
      </c>
      <c r="C8" s="49">
        <v>1764651</v>
      </c>
      <c r="D8" s="49"/>
      <c r="E8" s="49">
        <v>2367</v>
      </c>
      <c r="F8" s="49">
        <v>1308308</v>
      </c>
      <c r="G8" s="49"/>
      <c r="H8" s="49">
        <v>25863</v>
      </c>
      <c r="I8" s="49">
        <v>227626</v>
      </c>
      <c r="J8" s="49"/>
      <c r="K8" s="49">
        <v>2496</v>
      </c>
      <c r="L8" s="49">
        <v>31554</v>
      </c>
      <c r="M8" s="49"/>
      <c r="N8" s="49">
        <v>3010</v>
      </c>
      <c r="O8" s="49">
        <v>173498</v>
      </c>
      <c r="P8" s="49"/>
      <c r="Q8" s="49">
        <v>67816</v>
      </c>
      <c r="R8" s="49">
        <v>3505637</v>
      </c>
      <c r="S8" s="49"/>
      <c r="T8" s="49"/>
    </row>
    <row r="9" spans="1:20" ht="9" customHeight="1">
      <c r="A9" s="48">
        <v>1997</v>
      </c>
      <c r="B9" s="49">
        <v>33828</v>
      </c>
      <c r="C9" s="49">
        <v>1772096</v>
      </c>
      <c r="D9" s="49"/>
      <c r="E9" s="49">
        <v>2379</v>
      </c>
      <c r="F9" s="49">
        <v>1315678</v>
      </c>
      <c r="G9" s="49"/>
      <c r="H9" s="49">
        <v>21688</v>
      </c>
      <c r="I9" s="49">
        <v>229362</v>
      </c>
      <c r="J9" s="49"/>
      <c r="K9" s="49">
        <v>4813</v>
      </c>
      <c r="L9" s="49">
        <v>54098</v>
      </c>
      <c r="M9" s="49"/>
      <c r="N9" s="49">
        <v>2962</v>
      </c>
      <c r="O9" s="49">
        <v>173162</v>
      </c>
      <c r="P9" s="49"/>
      <c r="Q9" s="49">
        <v>65670</v>
      </c>
      <c r="R9" s="49">
        <v>3544396</v>
      </c>
      <c r="S9" s="49"/>
      <c r="T9" s="49"/>
    </row>
    <row r="10" spans="1:20" ht="9" customHeight="1">
      <c r="A10" s="48">
        <v>1998</v>
      </c>
      <c r="B10" s="49">
        <v>33540</v>
      </c>
      <c r="C10" s="49">
        <v>1782382</v>
      </c>
      <c r="D10" s="49"/>
      <c r="E10" s="49">
        <v>2375</v>
      </c>
      <c r="F10" s="49">
        <v>1311006</v>
      </c>
      <c r="G10" s="49"/>
      <c r="H10" s="49">
        <v>25340</v>
      </c>
      <c r="I10" s="49">
        <v>247419</v>
      </c>
      <c r="J10" s="49"/>
      <c r="K10" s="49">
        <v>5275</v>
      </c>
      <c r="L10" s="49">
        <v>59024</v>
      </c>
      <c r="M10" s="49"/>
      <c r="N10" s="49">
        <v>3001</v>
      </c>
      <c r="O10" s="50">
        <v>175045</v>
      </c>
      <c r="P10" s="50"/>
      <c r="Q10" s="49">
        <v>69531</v>
      </c>
      <c r="R10" s="50">
        <v>3574876</v>
      </c>
      <c r="S10" s="49"/>
      <c r="T10" s="49"/>
    </row>
    <row r="11" spans="1:20" ht="9.75" customHeight="1">
      <c r="A11" s="48">
        <v>1999</v>
      </c>
      <c r="B11" s="49">
        <v>33341</v>
      </c>
      <c r="C11" s="49">
        <v>1807275</v>
      </c>
      <c r="D11" s="49"/>
      <c r="E11" s="49">
        <v>2355</v>
      </c>
      <c r="F11" s="49">
        <v>1317153</v>
      </c>
      <c r="G11" s="49"/>
      <c r="H11" s="89">
        <v>24250</v>
      </c>
      <c r="I11" s="49">
        <v>251997</v>
      </c>
      <c r="J11" s="49"/>
      <c r="K11" s="90">
        <v>5965</v>
      </c>
      <c r="L11" s="49">
        <v>68413</v>
      </c>
      <c r="M11" s="49"/>
      <c r="N11" s="89">
        <v>3286</v>
      </c>
      <c r="O11" s="49">
        <v>179053</v>
      </c>
      <c r="P11" s="49"/>
      <c r="Q11" s="49">
        <v>69197</v>
      </c>
      <c r="R11" s="49">
        <v>3623891</v>
      </c>
      <c r="S11" s="49"/>
      <c r="T11" s="49"/>
    </row>
    <row r="12" spans="1:20" ht="9.75" customHeight="1">
      <c r="A12" s="48">
        <v>2000</v>
      </c>
      <c r="B12" s="49">
        <v>33361</v>
      </c>
      <c r="C12" s="49">
        <v>1854101</v>
      </c>
      <c r="D12" s="49"/>
      <c r="E12" s="49">
        <v>2376</v>
      </c>
      <c r="F12" s="49">
        <v>1314010</v>
      </c>
      <c r="G12" s="49"/>
      <c r="H12" s="89">
        <v>68933</v>
      </c>
      <c r="I12" s="49">
        <v>467933</v>
      </c>
      <c r="J12" s="49"/>
      <c r="K12" s="90">
        <v>6816</v>
      </c>
      <c r="L12" s="49">
        <v>77171</v>
      </c>
      <c r="M12" s="49"/>
      <c r="N12" s="89">
        <v>5733</v>
      </c>
      <c r="O12" s="49">
        <v>196783</v>
      </c>
      <c r="P12" s="49"/>
      <c r="Q12" s="49">
        <v>117219</v>
      </c>
      <c r="R12" s="49">
        <v>3909998</v>
      </c>
      <c r="S12" s="49"/>
      <c r="T12" s="49"/>
    </row>
    <row r="13" spans="1:20" ht="9.75" customHeight="1">
      <c r="A13" s="48">
        <v>2001</v>
      </c>
      <c r="B13" s="49">
        <v>33421</v>
      </c>
      <c r="C13" s="49">
        <v>1891281</v>
      </c>
      <c r="D13" s="49"/>
      <c r="E13" s="49">
        <v>2370</v>
      </c>
      <c r="F13" s="49">
        <v>1327103</v>
      </c>
      <c r="G13" s="49"/>
      <c r="H13" s="89">
        <v>75769</v>
      </c>
      <c r="I13" s="49">
        <v>503088</v>
      </c>
      <c r="J13" s="49"/>
      <c r="K13" s="90">
        <v>7744</v>
      </c>
      <c r="L13" s="49">
        <v>88993</v>
      </c>
      <c r="M13" s="49"/>
      <c r="N13" s="89">
        <v>8977</v>
      </c>
      <c r="O13" s="49">
        <v>213865</v>
      </c>
      <c r="P13" s="49"/>
      <c r="Q13" s="49">
        <v>128281</v>
      </c>
      <c r="R13" s="49">
        <v>4024330</v>
      </c>
      <c r="S13" s="49"/>
      <c r="T13" s="49"/>
    </row>
    <row r="14" spans="1:20" ht="9.75" customHeight="1">
      <c r="A14" s="48">
        <v>2002</v>
      </c>
      <c r="B14" s="49">
        <v>33411</v>
      </c>
      <c r="C14" s="49">
        <v>1929544</v>
      </c>
      <c r="D14" s="49"/>
      <c r="E14" s="49">
        <v>2374</v>
      </c>
      <c r="F14" s="49">
        <v>1329274</v>
      </c>
      <c r="G14" s="49"/>
      <c r="H14" s="89">
        <v>61479</v>
      </c>
      <c r="I14" s="49">
        <v>525882</v>
      </c>
      <c r="J14" s="49"/>
      <c r="K14" s="90">
        <v>8682</v>
      </c>
      <c r="L14" s="49">
        <v>102981</v>
      </c>
      <c r="M14" s="49"/>
      <c r="N14" s="89">
        <v>7769</v>
      </c>
      <c r="O14" s="49">
        <v>211904</v>
      </c>
      <c r="P14" s="49"/>
      <c r="Q14" s="49">
        <f aca="true" t="shared" si="0" ref="Q14:R16">SUM(B14,E14,H14,K14,N14)</f>
        <v>113715</v>
      </c>
      <c r="R14" s="49">
        <f t="shared" si="0"/>
        <v>4099585</v>
      </c>
      <c r="S14" s="49"/>
      <c r="T14" s="49"/>
    </row>
    <row r="15" spans="1:20" ht="9.75" customHeight="1">
      <c r="A15" s="48">
        <v>2003</v>
      </c>
      <c r="B15" s="49">
        <v>33480</v>
      </c>
      <c r="C15" s="49">
        <v>1969495</v>
      </c>
      <c r="D15" s="49"/>
      <c r="E15" s="49">
        <v>2530</v>
      </c>
      <c r="F15" s="49">
        <v>1343134</v>
      </c>
      <c r="G15" s="49"/>
      <c r="H15" s="89">
        <v>58526</v>
      </c>
      <c r="I15" s="49">
        <v>520336</v>
      </c>
      <c r="J15" s="49"/>
      <c r="K15" s="90">
        <v>9474</v>
      </c>
      <c r="L15" s="49">
        <v>111066</v>
      </c>
      <c r="M15" s="49"/>
      <c r="N15" s="89">
        <v>9334</v>
      </c>
      <c r="O15" s="49">
        <v>214590</v>
      </c>
      <c r="P15" s="49"/>
      <c r="Q15" s="49">
        <f t="shared" si="0"/>
        <v>113344</v>
      </c>
      <c r="R15" s="49">
        <f t="shared" si="0"/>
        <v>4158621</v>
      </c>
      <c r="S15" s="49"/>
      <c r="T15" s="49"/>
    </row>
    <row r="16" spans="1:20" ht="9.75" customHeight="1">
      <c r="A16" s="48">
        <v>2004</v>
      </c>
      <c r="B16" s="49">
        <v>33518</v>
      </c>
      <c r="C16" s="49">
        <v>1999729</v>
      </c>
      <c r="D16" s="49"/>
      <c r="E16" s="49">
        <v>2529</v>
      </c>
      <c r="F16" s="49">
        <v>1327588</v>
      </c>
      <c r="G16" s="49"/>
      <c r="H16" s="89">
        <v>56586</v>
      </c>
      <c r="I16" s="49">
        <v>528350</v>
      </c>
      <c r="J16" s="49"/>
      <c r="K16" s="90">
        <v>10301</v>
      </c>
      <c r="L16" s="49">
        <v>123392</v>
      </c>
      <c r="M16" s="49"/>
      <c r="N16" s="89">
        <v>11373</v>
      </c>
      <c r="O16" s="49">
        <v>229825</v>
      </c>
      <c r="P16" s="49"/>
      <c r="Q16" s="49">
        <f t="shared" si="0"/>
        <v>114307</v>
      </c>
      <c r="R16" s="49">
        <f t="shared" si="0"/>
        <v>4208884</v>
      </c>
      <c r="S16" s="49"/>
      <c r="T16" s="49"/>
    </row>
    <row r="17" spans="1:20" ht="9.75" customHeight="1">
      <c r="A17" s="48">
        <v>2005</v>
      </c>
      <c r="B17" s="49">
        <v>33527</v>
      </c>
      <c r="C17" s="49">
        <v>2028452</v>
      </c>
      <c r="D17" s="49"/>
      <c r="E17" s="49">
        <v>2411</v>
      </c>
      <c r="F17" s="49">
        <v>1344242</v>
      </c>
      <c r="G17" s="49"/>
      <c r="H17" s="89">
        <v>68385</v>
      </c>
      <c r="I17" s="49">
        <v>594078</v>
      </c>
      <c r="J17" s="49"/>
      <c r="K17" s="90">
        <v>11758</v>
      </c>
      <c r="L17" s="49">
        <v>139954</v>
      </c>
      <c r="M17" s="49"/>
      <c r="N17" s="89">
        <v>13855</v>
      </c>
      <c r="O17" s="49">
        <v>243807</v>
      </c>
      <c r="P17" s="49"/>
      <c r="Q17" s="49">
        <v>129936</v>
      </c>
      <c r="R17" s="49">
        <v>4350533</v>
      </c>
      <c r="S17" s="49"/>
      <c r="T17" s="49"/>
    </row>
    <row r="18" spans="1:20" ht="9" customHeight="1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38"/>
      <c r="S18" s="49"/>
      <c r="T18" s="49"/>
    </row>
    <row r="19" spans="1:20" ht="9" customHeight="1">
      <c r="A19" s="218" t="s">
        <v>118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49"/>
      <c r="T19" s="49"/>
    </row>
    <row r="20" spans="1:20" ht="9" customHeight="1">
      <c r="A20" s="38"/>
      <c r="B20" s="38"/>
      <c r="C20" s="38"/>
      <c r="D20" s="38"/>
      <c r="E20" s="38"/>
      <c r="F20" s="38"/>
      <c r="G20" s="38"/>
      <c r="H20" s="127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49"/>
      <c r="T20" s="49"/>
    </row>
    <row r="21" spans="1:20" ht="9" customHeight="1">
      <c r="A21" s="38" t="s">
        <v>1</v>
      </c>
      <c r="B21" s="97">
        <v>1535</v>
      </c>
      <c r="C21" s="97">
        <v>75741</v>
      </c>
      <c r="D21" s="97"/>
      <c r="E21" s="96">
        <v>169</v>
      </c>
      <c r="F21" s="96">
        <v>51136</v>
      </c>
      <c r="G21" s="97"/>
      <c r="H21" s="96">
        <v>742</v>
      </c>
      <c r="I21" s="96">
        <v>10893</v>
      </c>
      <c r="J21" s="97"/>
      <c r="K21" s="96">
        <v>600</v>
      </c>
      <c r="L21" s="96">
        <v>7041</v>
      </c>
      <c r="M21" s="49"/>
      <c r="N21" s="49">
        <f>'[1]tav. 1.4  '!$H$14+'[1]tav .  1.4 segue'!$B$14+'[1]tav .  1.4 segue'!$D$14+'[1]tav .  1.4 segue'!$F$14+'[1]tav .  1.4 segue'!$H$14</f>
        <v>1268</v>
      </c>
      <c r="O21" s="49">
        <f>'[1]tav. 1.4  '!$I$14+'[1]tav .  1.4 segue'!$C$14+'[1]tav .  1.4 segue'!$E$14+'[1]tav .  1.4 segue'!$G$14+'[1]tav .  1.4 segue'!$I$14</f>
        <v>24396</v>
      </c>
      <c r="P21" s="49"/>
      <c r="Q21" s="49">
        <f>SUM(B21,E21,H21,K21,N21)</f>
        <v>4314</v>
      </c>
      <c r="R21" s="49">
        <f>SUM(C21,F21,I21,L21,O21)</f>
        <v>169207</v>
      </c>
      <c r="S21" s="49"/>
      <c r="T21" s="49"/>
    </row>
    <row r="22" spans="1:20" ht="9" customHeight="1">
      <c r="A22" s="38" t="s">
        <v>120</v>
      </c>
      <c r="B22" s="101">
        <v>499</v>
      </c>
      <c r="C22" s="101">
        <v>23627</v>
      </c>
      <c r="D22" s="97"/>
      <c r="E22" s="96">
        <v>49</v>
      </c>
      <c r="F22" s="96">
        <v>16295</v>
      </c>
      <c r="G22" s="97"/>
      <c r="H22" s="96">
        <v>89</v>
      </c>
      <c r="I22" s="96">
        <v>1514</v>
      </c>
      <c r="J22" s="97"/>
      <c r="K22" s="96">
        <v>48</v>
      </c>
      <c r="L22" s="96">
        <v>474</v>
      </c>
      <c r="M22" s="49"/>
      <c r="N22" s="49">
        <f>'[1]tav. 1.4  '!$H$15+'[1]tav .  1.4 segue'!$B$15+'[1]tav .  1.4 segue'!$D$15+'[1]tav .  1.4 segue'!$F$15+'[1]tav .  1.4 segue'!$H$15</f>
        <v>284</v>
      </c>
      <c r="O22" s="49">
        <f>'[1]tav. 1.4  '!$I$15+'[1]tav .  1.4 segue'!$C$15+'[1]tav .  1.4 segue'!$E$15+'[1]tav .  1.4 segue'!$G$15+'[1]tav .  1.4 segue'!$I$15</f>
        <v>8781</v>
      </c>
      <c r="P22" s="49"/>
      <c r="Q22" s="49">
        <f aca="true" t="shared" si="1" ref="Q22:Q46">SUM(B22,E22,H22,K22,N22)</f>
        <v>969</v>
      </c>
      <c r="R22" s="49">
        <f aca="true" t="shared" si="2" ref="R22:R46">SUM(C22,F22,I22,L22,O22)</f>
        <v>50691</v>
      </c>
      <c r="S22" s="49"/>
      <c r="T22" s="49"/>
    </row>
    <row r="23" spans="1:20" ht="9" customHeight="1">
      <c r="A23" s="38" t="s">
        <v>3</v>
      </c>
      <c r="B23" s="97">
        <v>2939</v>
      </c>
      <c r="C23" s="97">
        <v>177859</v>
      </c>
      <c r="D23" s="97"/>
      <c r="E23" s="96">
        <v>207</v>
      </c>
      <c r="F23" s="96">
        <v>100469</v>
      </c>
      <c r="G23" s="97"/>
      <c r="H23" s="96">
        <v>730</v>
      </c>
      <c r="I23" s="96">
        <v>15142</v>
      </c>
      <c r="J23" s="97"/>
      <c r="K23" s="96">
        <v>399</v>
      </c>
      <c r="L23" s="96">
        <v>5669</v>
      </c>
      <c r="M23" s="49"/>
      <c r="N23" s="49">
        <f>'[1]tav. 1.4  '!$H$27+'[1]tav .  1.4 segue'!$B$27+'[1]tav .  1.4 segue'!$D$27+'[1]tav .  1.4 segue'!$F$27+'[1]tav .  1.4 segue'!$H$27</f>
        <v>802</v>
      </c>
      <c r="O23" s="49">
        <f>'[1]tav. 1.4  '!$I$27+'[1]tav .  1.4 segue'!$C$27+'[1]tav .  1.4 segue'!$E$27+'[1]tav .  1.4 segue'!$G$27+'[1]tav .  1.4 segue'!$I$27</f>
        <v>12299</v>
      </c>
      <c r="P23" s="49"/>
      <c r="Q23" s="49">
        <f t="shared" si="1"/>
        <v>5077</v>
      </c>
      <c r="R23" s="49">
        <f t="shared" si="2"/>
        <v>311438</v>
      </c>
      <c r="S23" s="49"/>
      <c r="T23" s="49"/>
    </row>
    <row r="24" spans="1:20" ht="9" customHeight="1">
      <c r="A24" s="38" t="s">
        <v>4</v>
      </c>
      <c r="B24" s="97">
        <v>5907</v>
      </c>
      <c r="C24" s="97">
        <v>243342</v>
      </c>
      <c r="D24" s="97"/>
      <c r="E24" s="96">
        <v>112</v>
      </c>
      <c r="F24" s="96">
        <v>40971</v>
      </c>
      <c r="G24" s="97"/>
      <c r="H24" s="96">
        <v>3669</v>
      </c>
      <c r="I24" s="96">
        <v>41251</v>
      </c>
      <c r="J24" s="97"/>
      <c r="K24" s="96">
        <v>2506</v>
      </c>
      <c r="L24" s="96">
        <v>21779</v>
      </c>
      <c r="M24" s="49"/>
      <c r="N24" s="49">
        <f>'[1]tav. 1.4  '!$H$30+'[1]tav .  1.4 segue'!$B$30+'[1]tav .  1.4 segue'!$D$30+'[1]tav .  1.4 segue'!$F$30+'[1]tav .  1.4 segue'!$H$30</f>
        <v>732</v>
      </c>
      <c r="O24" s="49">
        <f>'[1]tav. 1.4  '!$I$30+'[1]tav .  1.4 segue'!$C$30+'[1]tav .  1.4 segue'!$E$30+'[1]tav .  1.4 segue'!$G$30+'[1]tav .  1.4 segue'!$I$30</f>
        <v>27756</v>
      </c>
      <c r="P24" s="49"/>
      <c r="Q24" s="49">
        <f t="shared" si="1"/>
        <v>12926</v>
      </c>
      <c r="R24" s="49">
        <f t="shared" si="2"/>
        <v>375099</v>
      </c>
      <c r="S24" s="49"/>
      <c r="T24" s="49"/>
    </row>
    <row r="25" spans="1:20" s="128" customFormat="1" ht="9" customHeight="1">
      <c r="A25" s="51" t="s">
        <v>121</v>
      </c>
      <c r="B25" s="100">
        <v>4356</v>
      </c>
      <c r="C25" s="100">
        <v>149624</v>
      </c>
      <c r="D25" s="98"/>
      <c r="E25" s="99">
        <v>43</v>
      </c>
      <c r="F25" s="99">
        <v>12173</v>
      </c>
      <c r="G25" s="100"/>
      <c r="H25" s="99">
        <v>3344</v>
      </c>
      <c r="I25" s="99">
        <v>27267</v>
      </c>
      <c r="J25" s="98"/>
      <c r="K25" s="99">
        <v>2321</v>
      </c>
      <c r="L25" s="99">
        <v>19658</v>
      </c>
      <c r="M25" s="52"/>
      <c r="N25" s="52">
        <f>'[1]tav. 1.4  '!$H$28+'[1]tav .  1.4 segue'!$B$28+'[1]tav .  1.4 segue'!$D$28+'[1]tav .  1.4 segue'!$F$28</f>
        <v>200</v>
      </c>
      <c r="O25" s="52">
        <f>'[1]tav. 1.4  '!$I$28+'[1]tav .  1.4 segue'!$C$28+'[1]tav .  1.4 segue'!$E$28+'[1]tav .  1.4 segue'!$G$28</f>
        <v>8595</v>
      </c>
      <c r="P25" s="52"/>
      <c r="Q25" s="52">
        <f t="shared" si="1"/>
        <v>10264</v>
      </c>
      <c r="R25" s="52">
        <f t="shared" si="2"/>
        <v>217317</v>
      </c>
      <c r="S25" s="52"/>
      <c r="T25" s="112"/>
    </row>
    <row r="26" spans="1:20" s="128" customFormat="1" ht="9" customHeight="1">
      <c r="A26" s="51" t="s">
        <v>5</v>
      </c>
      <c r="B26" s="100">
        <v>1551</v>
      </c>
      <c r="C26" s="100">
        <v>93718</v>
      </c>
      <c r="D26" s="98"/>
      <c r="E26" s="99">
        <v>69</v>
      </c>
      <c r="F26" s="99">
        <v>28798</v>
      </c>
      <c r="G26" s="98"/>
      <c r="H26" s="99">
        <v>325</v>
      </c>
      <c r="I26" s="99">
        <v>13984</v>
      </c>
      <c r="J26" s="98"/>
      <c r="K26" s="99">
        <v>185</v>
      </c>
      <c r="L26" s="99">
        <v>2121</v>
      </c>
      <c r="M26" s="52"/>
      <c r="N26" s="52">
        <f>'[1]tav. 1.4  '!$H$29+'[1]tav .  1.4 segue'!$B$29+'[1]tav .  1.4 segue'!$D$29+'[1]tav .  1.4 segue'!$F$29+'[1]tav .  1.4 segue'!$H$29</f>
        <v>532</v>
      </c>
      <c r="O26" s="52">
        <f>'[1]tav. 1.4  '!$I$29+'[1]tav .  1.4 segue'!$C$29+'[1]tav .  1.4 segue'!$E$29+'[1]tav .  1.4 segue'!$G$29+'[1]tav .  1.4 segue'!$I$29</f>
        <v>19161</v>
      </c>
      <c r="P26" s="52"/>
      <c r="Q26" s="52">
        <f t="shared" si="1"/>
        <v>2662</v>
      </c>
      <c r="R26" s="52">
        <f t="shared" si="2"/>
        <v>157782</v>
      </c>
      <c r="S26" s="52"/>
      <c r="T26" s="52"/>
    </row>
    <row r="27" spans="1:20" ht="9" customHeight="1">
      <c r="A27" s="38" t="s">
        <v>6</v>
      </c>
      <c r="B27" s="97">
        <v>3093</v>
      </c>
      <c r="C27" s="97">
        <v>193076</v>
      </c>
      <c r="D27" s="97"/>
      <c r="E27" s="96">
        <v>243</v>
      </c>
      <c r="F27" s="96">
        <v>211035</v>
      </c>
      <c r="G27" s="97"/>
      <c r="H27" s="96">
        <v>45523</v>
      </c>
      <c r="I27" s="96">
        <v>232103</v>
      </c>
      <c r="J27" s="97"/>
      <c r="K27" s="96">
        <v>437</v>
      </c>
      <c r="L27" s="96">
        <v>5176</v>
      </c>
      <c r="M27" s="49"/>
      <c r="N27" s="49">
        <f>'[1]tav. 1.4  '!$H$38+'[1]tav .  1.4 segue'!$B$38+'[1]tav .  1.4 segue'!$D$38+'[1]tav .  1.4 segue'!$F$38+'[1]tav .  1.4 segue'!$H$38</f>
        <v>2581</v>
      </c>
      <c r="O27" s="49">
        <f>'[1]tav. 1.4  '!$I$38+'[1]tav .  1.4 segue'!$C$38+'[1]tav .  1.4 segue'!$E$38+'[1]tav .  1.4 segue'!$G$38+'[1]tav .  1.4 segue'!$I$38</f>
        <v>63610</v>
      </c>
      <c r="P27" s="49"/>
      <c r="Q27" s="49">
        <f t="shared" si="1"/>
        <v>51877</v>
      </c>
      <c r="R27" s="49">
        <f t="shared" si="2"/>
        <v>705000</v>
      </c>
      <c r="S27" s="50"/>
      <c r="T27" s="49"/>
    </row>
    <row r="28" spans="1:20" ht="9" customHeight="1">
      <c r="A28" s="38" t="s">
        <v>7</v>
      </c>
      <c r="B28" s="97">
        <v>740</v>
      </c>
      <c r="C28" s="97">
        <v>38191</v>
      </c>
      <c r="D28" s="97"/>
      <c r="E28" s="96">
        <v>31</v>
      </c>
      <c r="F28" s="96">
        <v>30586</v>
      </c>
      <c r="G28" s="97"/>
      <c r="H28" s="96">
        <v>8177</v>
      </c>
      <c r="I28" s="96">
        <v>71365</v>
      </c>
      <c r="J28" s="97"/>
      <c r="K28" s="96">
        <v>205</v>
      </c>
      <c r="L28" s="96">
        <v>2568</v>
      </c>
      <c r="M28" s="49"/>
      <c r="N28" s="49">
        <f>'[1]tav. 1.4  '!$H$43+'[1]tav .  1.4 segue'!$B$43+'[1]tav .  1.4 segue'!$D$43+'[1]tav .  1.4 segue'!$F$43+'[1]tav .  1.4 segue'!$H$43</f>
        <v>427</v>
      </c>
      <c r="O28" s="49">
        <f>'[1]tav. 1.4  '!$I$43+'[1]tav .  1.4 segue'!$C$43+'[1]tav .  1.4 segue'!$E$43+'[1]tav .  1.4 segue'!$G$43+'[1]tav .  1.4 segue'!$I$43</f>
        <v>11160</v>
      </c>
      <c r="P28" s="49"/>
      <c r="Q28" s="49">
        <f t="shared" si="1"/>
        <v>9580</v>
      </c>
      <c r="R28" s="49">
        <f t="shared" si="2"/>
        <v>153870</v>
      </c>
      <c r="S28" s="49"/>
      <c r="T28" s="49"/>
    </row>
    <row r="29" spans="1:19" ht="9" customHeight="1">
      <c r="A29" s="38" t="s">
        <v>8</v>
      </c>
      <c r="B29" s="97">
        <v>1603</v>
      </c>
      <c r="C29" s="97">
        <v>71646</v>
      </c>
      <c r="D29" s="97"/>
      <c r="E29" s="96">
        <v>158</v>
      </c>
      <c r="F29" s="96">
        <v>60830</v>
      </c>
      <c r="G29" s="97"/>
      <c r="H29" s="96">
        <v>650</v>
      </c>
      <c r="I29" s="96">
        <v>9478</v>
      </c>
      <c r="J29" s="97"/>
      <c r="K29" s="96">
        <v>312</v>
      </c>
      <c r="L29" s="96">
        <v>3172</v>
      </c>
      <c r="M29" s="49"/>
      <c r="N29" s="49">
        <f>'[1]tav. 1.4  '!$H$48+'[1]tav .  1.4 segue'!$B$48+'[1]tav .  1.4 segue'!$D$48+'[1]tav .  1.4 segue'!$F$48+'[1]tav .  1.4 segue'!$H$48</f>
        <v>747</v>
      </c>
      <c r="O29" s="49">
        <f>'[1]tav. 1.4  '!$I$48+'[1]tav .  1.4 segue'!$C$48+'[1]tav .  1.4 segue'!$E$48+'[1]tav .  1.4 segue'!$G$48+'[1]tav .  1.4 segue'!$I$48</f>
        <v>10414</v>
      </c>
      <c r="P29" s="49"/>
      <c r="Q29" s="49">
        <f t="shared" si="1"/>
        <v>3470</v>
      </c>
      <c r="R29" s="49">
        <f t="shared" si="2"/>
        <v>155540</v>
      </c>
      <c r="S29" s="49"/>
    </row>
    <row r="30" spans="1:19" ht="9" customHeight="1">
      <c r="A30" s="38" t="s">
        <v>9</v>
      </c>
      <c r="B30" s="97">
        <v>4773</v>
      </c>
      <c r="C30" s="97">
        <v>296700</v>
      </c>
      <c r="D30" s="97"/>
      <c r="E30" s="96">
        <v>129</v>
      </c>
      <c r="F30" s="96">
        <v>89285</v>
      </c>
      <c r="G30" s="97"/>
      <c r="H30" s="96">
        <v>1619</v>
      </c>
      <c r="I30" s="96">
        <v>18566</v>
      </c>
      <c r="J30" s="97"/>
      <c r="K30" s="96">
        <v>461</v>
      </c>
      <c r="L30" s="96">
        <v>5832</v>
      </c>
      <c r="M30" s="49"/>
      <c r="N30" s="49">
        <f>'[1]tav. 1.4  '!$H$58+'[1]tav .  1.4 segue'!$B$58+'[1]tav .  1.4 segue'!$D$58+'[1]tav .  1.4 segue'!$F$58+'[1]tav .  1.4 segue'!$H$58</f>
        <v>1327</v>
      </c>
      <c r="O30" s="49">
        <f>'[1]tav. 1.4  '!$I$58+'[1]tav .  1.4 segue'!$C$58+'[1]tav .  1.4 segue'!$E$58+'[1]tav .  1.4 segue'!$G$58+'[1]tav .  1.4 segue'!$I$58</f>
        <v>24575</v>
      </c>
      <c r="P30" s="49"/>
      <c r="Q30" s="49">
        <f t="shared" si="1"/>
        <v>8309</v>
      </c>
      <c r="R30" s="49">
        <f t="shared" si="2"/>
        <v>434958</v>
      </c>
      <c r="S30" s="49"/>
    </row>
    <row r="31" spans="1:19" ht="9" customHeight="1">
      <c r="A31" s="38" t="s">
        <v>10</v>
      </c>
      <c r="B31" s="97">
        <v>3003</v>
      </c>
      <c r="C31" s="97">
        <v>184288</v>
      </c>
      <c r="D31" s="97"/>
      <c r="E31" s="96">
        <v>235</v>
      </c>
      <c r="F31" s="96">
        <v>173698</v>
      </c>
      <c r="G31" s="97"/>
      <c r="H31" s="96">
        <v>3113</v>
      </c>
      <c r="I31" s="96">
        <v>55026</v>
      </c>
      <c r="J31" s="97"/>
      <c r="K31" s="96">
        <v>3704</v>
      </c>
      <c r="L31" s="96">
        <v>45199</v>
      </c>
      <c r="M31" s="49"/>
      <c r="N31" s="49">
        <f>'[1]tav. 1.4  '!$H$69+'[1]tav .  1.4 segue'!$B$69+'[1]tav .  1.4 segue'!$D$69+'[1]tav .  1.4 segue'!$F$69</f>
        <v>313</v>
      </c>
      <c r="O31" s="49">
        <f>'[1]tav. 1.4  '!$I$69+'[1]tav .  1.4 segue'!$C$69+'[1]tav .  1.4 segue'!$E$69+'[1]tav .  1.4 segue'!$G$69</f>
        <v>16851</v>
      </c>
      <c r="P31" s="49"/>
      <c r="Q31" s="49">
        <f t="shared" si="1"/>
        <v>10368</v>
      </c>
      <c r="R31" s="49">
        <f t="shared" si="2"/>
        <v>475062</v>
      </c>
      <c r="S31" s="49"/>
    </row>
    <row r="32" spans="1:19" ht="9" customHeight="1">
      <c r="A32" s="38" t="s">
        <v>11</v>
      </c>
      <c r="B32" s="97">
        <v>563</v>
      </c>
      <c r="C32" s="97">
        <v>28538</v>
      </c>
      <c r="D32" s="97"/>
      <c r="E32" s="96">
        <v>42</v>
      </c>
      <c r="F32" s="96">
        <v>12909</v>
      </c>
      <c r="G32" s="97"/>
      <c r="H32" s="96">
        <v>922</v>
      </c>
      <c r="I32" s="96">
        <v>11417</v>
      </c>
      <c r="J32" s="97"/>
      <c r="K32" s="96">
        <v>1064</v>
      </c>
      <c r="L32" s="96">
        <v>17115</v>
      </c>
      <c r="M32" s="49"/>
      <c r="N32" s="49">
        <f>'[1]tav. 1.4 segue'!$H$8+'[1]tav . 1.4 segue'!$B$8+'[1]tav . 1.4 segue'!$D$8+'[1]tav . 1.4 segue'!$F$8+'[1]tav . 1.4 segue'!$H$8</f>
        <v>588</v>
      </c>
      <c r="O32" s="49">
        <f>'[1]tav. 1.4 segue'!$I$8+'[1]tav . 1.4 segue'!$C$8+'[1]tav . 1.4 segue'!$E$8+'[1]tav . 1.4 segue'!$G$8+'[1]tav . 1.4 segue'!$I$8</f>
        <v>9907</v>
      </c>
      <c r="P32" s="49"/>
      <c r="Q32" s="49">
        <f t="shared" si="1"/>
        <v>3179</v>
      </c>
      <c r="R32" s="49">
        <f t="shared" si="2"/>
        <v>79886</v>
      </c>
      <c r="S32" s="49"/>
    </row>
    <row r="33" spans="1:19" ht="9" customHeight="1">
      <c r="A33" s="38" t="s">
        <v>12</v>
      </c>
      <c r="B33" s="97">
        <v>965</v>
      </c>
      <c r="C33" s="97">
        <v>61064</v>
      </c>
      <c r="D33" s="97"/>
      <c r="E33" s="96">
        <v>131</v>
      </c>
      <c r="F33" s="96">
        <v>59718</v>
      </c>
      <c r="G33" s="101"/>
      <c r="H33" s="96">
        <v>301</v>
      </c>
      <c r="I33" s="96">
        <v>78129</v>
      </c>
      <c r="J33" s="97"/>
      <c r="K33" s="96">
        <v>631</v>
      </c>
      <c r="L33" s="96">
        <v>8999</v>
      </c>
      <c r="M33" s="49"/>
      <c r="N33" s="49">
        <f>'[1]tav. 1.4 segue'!$H$13+'[1]tav . 1.4 segue'!$B$13+'[1]tav . 1.4 segue'!$D$13+'[1]tav . 1.4 segue'!$F$13+'[1]tav . 1.4 segue'!$H$13</f>
        <v>762</v>
      </c>
      <c r="O33" s="49">
        <f>'[1]tav. 1.4 segue'!$I$13+'[1]tav . 1.4 segue'!$C$13+'[1]tav . 1.4 segue'!$E$13+'[1]tav . 1.4 segue'!$G$13+'[1]tav . 1.4 segue'!$I$13</f>
        <v>17625</v>
      </c>
      <c r="P33" s="49"/>
      <c r="Q33" s="49">
        <f t="shared" si="1"/>
        <v>2790</v>
      </c>
      <c r="R33" s="49">
        <f t="shared" si="2"/>
        <v>225535</v>
      </c>
      <c r="S33" s="49"/>
    </row>
    <row r="34" spans="1:19" ht="9" customHeight="1">
      <c r="A34" s="38" t="s">
        <v>13</v>
      </c>
      <c r="B34" s="97">
        <v>1829</v>
      </c>
      <c r="C34" s="97">
        <v>148435</v>
      </c>
      <c r="D34" s="97"/>
      <c r="E34" s="96">
        <v>125</v>
      </c>
      <c r="F34" s="96">
        <v>81437</v>
      </c>
      <c r="G34" s="97"/>
      <c r="H34" s="96">
        <v>815</v>
      </c>
      <c r="I34" s="96">
        <v>6364</v>
      </c>
      <c r="J34" s="97"/>
      <c r="K34" s="96">
        <v>697</v>
      </c>
      <c r="L34" s="96">
        <v>4881</v>
      </c>
      <c r="M34" s="49"/>
      <c r="N34" s="49">
        <f>'[1]tav. 1.4 segue'!$H$19+'[1]tav . 1.4 segue'!$B$19+'[1]tav . 1.4 segue'!$D$19+'[1]tav . 1.4 segue'!$H$19</f>
        <v>2715</v>
      </c>
      <c r="O34" s="49">
        <f>'[1]tav. 1.4 segue'!$I$19+'[1]tav . 1.4 segue'!$C$19+'[1]tav . 1.4 segue'!$E$19+'[1]tav . 1.4 segue'!$I$19</f>
        <v>27080</v>
      </c>
      <c r="P34" s="49"/>
      <c r="Q34" s="49">
        <f t="shared" si="1"/>
        <v>6181</v>
      </c>
      <c r="R34" s="49">
        <f t="shared" si="2"/>
        <v>268197</v>
      </c>
      <c r="S34" s="49"/>
    </row>
    <row r="35" spans="1:19" ht="9" customHeight="1">
      <c r="A35" s="38" t="s">
        <v>14</v>
      </c>
      <c r="B35" s="97">
        <v>819</v>
      </c>
      <c r="C35" s="97">
        <v>50171</v>
      </c>
      <c r="D35" s="97"/>
      <c r="E35" s="96">
        <v>88</v>
      </c>
      <c r="F35" s="96">
        <v>44043</v>
      </c>
      <c r="G35" s="97"/>
      <c r="H35" s="96">
        <v>154</v>
      </c>
      <c r="I35" s="96">
        <v>2876</v>
      </c>
      <c r="J35" s="97"/>
      <c r="K35" s="96">
        <v>335</v>
      </c>
      <c r="L35" s="96">
        <v>3676</v>
      </c>
      <c r="M35" s="49"/>
      <c r="N35" s="49">
        <f>'[1]tav. 1.4 segue'!$H$24+'[1]tav . 1.4 segue'!$B$24+'[1]tav . 1.4 segue'!$D$24+'[1]tav . 1.4 segue'!$H$24</f>
        <v>270</v>
      </c>
      <c r="O35" s="49">
        <f>'[1]tav. 1.4 segue'!$I$24+'[1]tav . 1.4 segue'!$C$24+'[1]tav . 1.4 segue'!$E$24+'[1]tav . 1.4 segue'!$I$24</f>
        <v>2651</v>
      </c>
      <c r="P35" s="49"/>
      <c r="Q35" s="49">
        <f t="shared" si="1"/>
        <v>1666</v>
      </c>
      <c r="R35" s="49">
        <f t="shared" si="2"/>
        <v>103417</v>
      </c>
      <c r="S35" s="49"/>
    </row>
    <row r="36" spans="1:19" ht="9" customHeight="1">
      <c r="A36" s="38" t="s">
        <v>15</v>
      </c>
      <c r="B36" s="97">
        <v>109</v>
      </c>
      <c r="C36" s="97">
        <v>5955</v>
      </c>
      <c r="D36" s="97"/>
      <c r="E36" s="96">
        <v>18</v>
      </c>
      <c r="F36" s="96">
        <v>5504</v>
      </c>
      <c r="G36" s="97"/>
      <c r="H36" s="96">
        <v>47</v>
      </c>
      <c r="I36" s="96">
        <v>1077</v>
      </c>
      <c r="J36" s="97"/>
      <c r="K36" s="96">
        <v>45</v>
      </c>
      <c r="L36" s="96">
        <v>578</v>
      </c>
      <c r="M36" s="49"/>
      <c r="N36" s="49">
        <f>'[1]tav . 1.4 segue'!$D$27+'[1]tav . 1.4 segue'!$H$27</f>
        <v>28</v>
      </c>
      <c r="O36" s="49">
        <f>'[1]tav . 1.4 segue'!$E$27+'[1]tav . 1.4 segue'!$I$27</f>
        <v>154</v>
      </c>
      <c r="P36" s="49"/>
      <c r="Q36" s="49">
        <f t="shared" si="1"/>
        <v>247</v>
      </c>
      <c r="R36" s="49">
        <f t="shared" si="2"/>
        <v>13268</v>
      </c>
      <c r="S36" s="49"/>
    </row>
    <row r="37" spans="1:19" ht="9" customHeight="1">
      <c r="A37" s="38" t="s">
        <v>16</v>
      </c>
      <c r="B37" s="97">
        <v>1574</v>
      </c>
      <c r="C37" s="97">
        <v>102827</v>
      </c>
      <c r="D37" s="97"/>
      <c r="E37" s="96">
        <v>179</v>
      </c>
      <c r="F37" s="96">
        <v>67097</v>
      </c>
      <c r="G37" s="97"/>
      <c r="H37" s="96">
        <v>573</v>
      </c>
      <c r="I37" s="96">
        <v>5632</v>
      </c>
      <c r="J37" s="97"/>
      <c r="K37" s="96">
        <v>398</v>
      </c>
      <c r="L37" s="96">
        <v>4088</v>
      </c>
      <c r="M37" s="49"/>
      <c r="N37" s="49">
        <f>'[1]tav. 1.4 segue'!$H$33+'[1]tav . 1.4 segue'!$B$33+'[1]tav . 1.4 segue'!$D$33+'[1]tav . 1.4 segue'!$F$33+'[1]tav . 1.4 segue'!$H$33</f>
        <v>542</v>
      </c>
      <c r="O37" s="49">
        <f>'[1]tav. 1.4 segue'!$I$33+'[1]tav . 1.4 segue'!$C$33+'[1]tav . 1.4 segue'!$E$33+'[1]tav . 1.4 segue'!$G$33+'[1]tav . 1.4 segue'!$I$33</f>
        <v>4702</v>
      </c>
      <c r="P37" s="49"/>
      <c r="Q37" s="49">
        <f t="shared" si="1"/>
        <v>3266</v>
      </c>
      <c r="R37" s="49">
        <f t="shared" si="2"/>
        <v>184346</v>
      </c>
      <c r="S37" s="49"/>
    </row>
    <row r="38" spans="1:20" ht="9" customHeight="1">
      <c r="A38" s="38" t="s">
        <v>17</v>
      </c>
      <c r="B38" s="97">
        <v>848</v>
      </c>
      <c r="C38" s="97">
        <v>73366</v>
      </c>
      <c r="D38" s="97"/>
      <c r="E38" s="96">
        <v>215</v>
      </c>
      <c r="F38" s="96">
        <v>102400</v>
      </c>
      <c r="G38" s="97"/>
      <c r="H38" s="96">
        <v>358</v>
      </c>
      <c r="I38" s="96">
        <v>17087</v>
      </c>
      <c r="J38" s="97"/>
      <c r="K38" s="96">
        <v>242</v>
      </c>
      <c r="L38" s="96">
        <v>6141</v>
      </c>
      <c r="M38" s="49"/>
      <c r="N38" s="49">
        <f>'[1]tav. 1.4 segue'!$H$39+'[1]tav . 1.4 segue'!$B$39+'[1]tav . 1.4 segue'!$F$39+'[1]tav . 1.4 segue'!$H$39</f>
        <v>1033</v>
      </c>
      <c r="O38" s="49">
        <v>8618</v>
      </c>
      <c r="P38" s="49"/>
      <c r="Q38" s="49">
        <f t="shared" si="1"/>
        <v>2696</v>
      </c>
      <c r="R38" s="49">
        <f t="shared" si="2"/>
        <v>207612</v>
      </c>
      <c r="S38" s="49"/>
      <c r="T38" s="122"/>
    </row>
    <row r="39" spans="1:19" ht="9" customHeight="1">
      <c r="A39" s="38" t="s">
        <v>18</v>
      </c>
      <c r="B39" s="97">
        <v>222</v>
      </c>
      <c r="C39" s="97">
        <v>21239</v>
      </c>
      <c r="D39" s="97"/>
      <c r="E39" s="96">
        <v>15</v>
      </c>
      <c r="F39" s="96">
        <v>9924</v>
      </c>
      <c r="G39" s="97"/>
      <c r="H39" s="96">
        <v>42</v>
      </c>
      <c r="I39" s="96">
        <v>665</v>
      </c>
      <c r="J39" s="97"/>
      <c r="K39" s="96">
        <v>193</v>
      </c>
      <c r="L39" s="96">
        <v>3303</v>
      </c>
      <c r="M39" s="49"/>
      <c r="N39" s="49">
        <f>'[1]tav. 1.4 segue'!$H$42+'[1]tav . 1.4 segue'!$B$42+'[1]tav . 1.4 segue'!$H$42</f>
        <v>71</v>
      </c>
      <c r="O39" s="49">
        <f>'[1]tav. 1.4 segue'!$I$42+'[1]tav . 1.4 segue'!$C$42+'[1]tav . 1.4 segue'!$I$42</f>
        <v>1053</v>
      </c>
      <c r="P39" s="49"/>
      <c r="Q39" s="49">
        <f t="shared" si="1"/>
        <v>543</v>
      </c>
      <c r="R39" s="49">
        <f t="shared" si="2"/>
        <v>36184</v>
      </c>
      <c r="S39" s="49"/>
    </row>
    <row r="40" spans="1:19" ht="9" customHeight="1">
      <c r="A40" s="38" t="s">
        <v>19</v>
      </c>
      <c r="B40" s="97">
        <v>787</v>
      </c>
      <c r="C40" s="97">
        <v>88617</v>
      </c>
      <c r="D40" s="97"/>
      <c r="E40" s="96">
        <v>155</v>
      </c>
      <c r="F40" s="96">
        <v>93050</v>
      </c>
      <c r="G40" s="97"/>
      <c r="H40" s="96">
        <v>104</v>
      </c>
      <c r="I40" s="96">
        <v>2650</v>
      </c>
      <c r="J40" s="97"/>
      <c r="K40" s="96">
        <v>140</v>
      </c>
      <c r="L40" s="96">
        <v>2167</v>
      </c>
      <c r="M40" s="49"/>
      <c r="N40" s="49">
        <f>'[1]tav. 1.4 segue'!$H$48+'[1]tav . 1.4 segue'!$B$48+'[1]tav . 1.4 segue'!$D$48+'[1]tav . 1.4 segue'!$F$48+'[1]tav . 1.4 segue'!$H$48</f>
        <v>344</v>
      </c>
      <c r="O40" s="49">
        <f>'[1]tav. 1.4 segue'!$I$48+'[1]tav . 1.4 segue'!$C$48+'[1]tav . 1.4 segue'!$E$48+'[1]tav . 1.4 segue'!$G$48+'[1]tav . 1.4 segue'!$I$48</f>
        <v>4699</v>
      </c>
      <c r="P40" s="49"/>
      <c r="Q40" s="49">
        <f t="shared" si="1"/>
        <v>1530</v>
      </c>
      <c r="R40" s="49">
        <f t="shared" si="2"/>
        <v>191183</v>
      </c>
      <c r="S40" s="49"/>
    </row>
    <row r="41" spans="1:19" ht="9" customHeight="1">
      <c r="A41" s="38" t="s">
        <v>20</v>
      </c>
      <c r="B41" s="97">
        <v>1134</v>
      </c>
      <c r="C41" s="97">
        <v>107722</v>
      </c>
      <c r="D41" s="97"/>
      <c r="E41" s="96">
        <v>107</v>
      </c>
      <c r="F41" s="96">
        <v>40056</v>
      </c>
      <c r="G41" s="97"/>
      <c r="H41" s="96">
        <v>545</v>
      </c>
      <c r="I41" s="96">
        <v>9087</v>
      </c>
      <c r="J41" s="97"/>
      <c r="K41" s="96">
        <v>377</v>
      </c>
      <c r="L41" s="96">
        <v>6318</v>
      </c>
      <c r="M41" s="49"/>
      <c r="N41" s="49">
        <f>'[1]tav. 1.4 segue'!$H$58+'[1]tav . 1.4 segue'!$B$58+'[1]tav . 1.4 segue'!$D$58+'[1]tav . 1.4 segue'!$H$58</f>
        <v>1289</v>
      </c>
      <c r="O41" s="49">
        <f>'[1]tav. 1.4 segue'!$I$58+'[1]tav . 1.4 segue'!$C$58+'[1]tav . 1.4 segue'!$E$58+'[1]tav . 1.4 segue'!$I$58</f>
        <v>10438</v>
      </c>
      <c r="P41" s="49"/>
      <c r="Q41" s="49">
        <f t="shared" si="1"/>
        <v>3452</v>
      </c>
      <c r="R41" s="49">
        <f t="shared" si="2"/>
        <v>173621</v>
      </c>
      <c r="S41" s="49"/>
    </row>
    <row r="42" spans="1:20" ht="9" customHeight="1">
      <c r="A42" s="38" t="s">
        <v>21</v>
      </c>
      <c r="B42" s="97">
        <v>826</v>
      </c>
      <c r="C42" s="97">
        <v>94606</v>
      </c>
      <c r="D42" s="97"/>
      <c r="E42" s="96">
        <v>98</v>
      </c>
      <c r="F42" s="96">
        <v>66765</v>
      </c>
      <c r="G42" s="97"/>
      <c r="H42" s="96">
        <v>203</v>
      </c>
      <c r="I42" s="96">
        <v>16159</v>
      </c>
      <c r="J42" s="97"/>
      <c r="K42" s="96">
        <v>80</v>
      </c>
      <c r="L42" s="96">
        <v>931</v>
      </c>
      <c r="M42" s="49"/>
      <c r="N42" s="49">
        <f>'[1]tav. 1.4 segue'!$H$67+'[1]tav . 1.4 segue'!$B$67+'[1]tav . 1.4 segue'!$F$67+'[1]tav . 1.4 segue'!$H$67</f>
        <v>1060</v>
      </c>
      <c r="O42" s="49">
        <f>'[1]tav. 1.4 segue'!$I$67+'[1]tav . 1.4 segue'!$C$67+'[1]tav . 1.4 segue'!$G$67+'[1]tav . 1.4 segue'!$I$67</f>
        <v>6335</v>
      </c>
      <c r="P42" s="49"/>
      <c r="Q42" s="49">
        <f t="shared" si="1"/>
        <v>2267</v>
      </c>
      <c r="R42" s="49">
        <f t="shared" si="2"/>
        <v>184796</v>
      </c>
      <c r="S42" s="49"/>
      <c r="T42" s="129"/>
    </row>
    <row r="43" spans="1:20" ht="9" customHeight="1">
      <c r="A43" s="41" t="s">
        <v>22</v>
      </c>
      <c r="B43" s="53">
        <v>33768</v>
      </c>
      <c r="C43" s="53">
        <v>2087010</v>
      </c>
      <c r="D43" s="53">
        <v>2087010</v>
      </c>
      <c r="E43" s="53">
        <f>SUM(E21:E24,E27:E42)</f>
        <v>2506</v>
      </c>
      <c r="F43" s="53">
        <f>SUM(F21:F24,F27:F42)</f>
        <v>1357208</v>
      </c>
      <c r="G43" s="53"/>
      <c r="H43" s="54">
        <f>SUM(H21:H24,H27:H42)</f>
        <v>68376</v>
      </c>
      <c r="I43" s="54">
        <f>SUM(I21:I24,I27:I42)</f>
        <v>606481</v>
      </c>
      <c r="J43" s="53"/>
      <c r="K43" s="53">
        <f>SUM(K21:K24,K27:K42)</f>
        <v>12874</v>
      </c>
      <c r="L43" s="53">
        <v>155107</v>
      </c>
      <c r="M43" s="53"/>
      <c r="N43" s="53">
        <f>SUM(N21:N24,N27:N42)</f>
        <v>17183</v>
      </c>
      <c r="O43" s="53">
        <f>SUM(O21:O24,O27:O42)</f>
        <v>293104</v>
      </c>
      <c r="P43" s="53">
        <v>0</v>
      </c>
      <c r="Q43" s="54">
        <f t="shared" si="1"/>
        <v>134707</v>
      </c>
      <c r="R43" s="54">
        <f t="shared" si="2"/>
        <v>4498910</v>
      </c>
      <c r="S43" s="49"/>
      <c r="T43" s="129"/>
    </row>
    <row r="44" spans="1:20" ht="9" customHeight="1">
      <c r="A44" s="41" t="s">
        <v>23</v>
      </c>
      <c r="B44" s="54">
        <f>SUM(B21:B24,B27:B30)</f>
        <v>21089</v>
      </c>
      <c r="C44" s="54">
        <f>SUM(C21:C24,C27:C30)</f>
        <v>1120182</v>
      </c>
      <c r="D44" s="54">
        <f>SUM(D21:D24,D27:D30)</f>
        <v>0</v>
      </c>
      <c r="E44" s="54">
        <f>SUM(E21:E24,E27:E30)</f>
        <v>1098</v>
      </c>
      <c r="F44" s="54">
        <f>SUM(F21:F24,F27:F30)</f>
        <v>600607</v>
      </c>
      <c r="G44" s="54"/>
      <c r="H44" s="54">
        <f>SUM(H21:H24,H27:H30)</f>
        <v>61199</v>
      </c>
      <c r="I44" s="54">
        <f>SUM(I21:I24,I27:I30)</f>
        <v>400312</v>
      </c>
      <c r="J44" s="54">
        <v>0</v>
      </c>
      <c r="K44" s="54">
        <f>SUM(K21:K24,K27:K30)</f>
        <v>4968</v>
      </c>
      <c r="L44" s="54">
        <f>SUM(L21:L24,L27:L30)</f>
        <v>51711</v>
      </c>
      <c r="M44" s="54">
        <v>0</v>
      </c>
      <c r="N44" s="54">
        <f>SUM(N21:N24,N27:N30)</f>
        <v>8168</v>
      </c>
      <c r="O44" s="54">
        <f>SUM(O21:O24,O27:O30)</f>
        <v>182991</v>
      </c>
      <c r="P44" s="54">
        <v>0</v>
      </c>
      <c r="Q44" s="54">
        <f t="shared" si="1"/>
        <v>96522</v>
      </c>
      <c r="R44" s="54">
        <f t="shared" si="2"/>
        <v>2355803</v>
      </c>
      <c r="S44" s="49"/>
      <c r="T44" s="122"/>
    </row>
    <row r="45" spans="1:19" ht="9" customHeight="1">
      <c r="A45" s="41" t="s">
        <v>24</v>
      </c>
      <c r="B45" s="54">
        <f>SUM(B31:B34)</f>
        <v>6360</v>
      </c>
      <c r="C45" s="54">
        <f>SUM(C31:C34)</f>
        <v>422325</v>
      </c>
      <c r="D45" s="54">
        <f>SUM(D31:D34)</f>
        <v>0</v>
      </c>
      <c r="E45" s="54">
        <f>SUM(E31:E34)</f>
        <v>533</v>
      </c>
      <c r="F45" s="54">
        <f>SUM(F31:F34)</f>
        <v>327762</v>
      </c>
      <c r="G45" s="54"/>
      <c r="H45" s="54">
        <f>SUM(H31:H34)</f>
        <v>5151</v>
      </c>
      <c r="I45" s="54">
        <f>SUM(I31:I34)</f>
        <v>150936</v>
      </c>
      <c r="J45" s="54">
        <v>0</v>
      </c>
      <c r="K45" s="54">
        <f>SUM(K31:K34)</f>
        <v>6096</v>
      </c>
      <c r="L45" s="54">
        <f>SUM(L31:L34)</f>
        <v>76194</v>
      </c>
      <c r="M45" s="54">
        <v>0</v>
      </c>
      <c r="N45" s="54">
        <f>SUM(N31:N34)</f>
        <v>4378</v>
      </c>
      <c r="O45" s="54">
        <f>SUM(O31:O34)</f>
        <v>71463</v>
      </c>
      <c r="P45" s="54">
        <v>0</v>
      </c>
      <c r="Q45" s="54">
        <f t="shared" si="1"/>
        <v>22518</v>
      </c>
      <c r="R45" s="54">
        <f t="shared" si="2"/>
        <v>1048680</v>
      </c>
      <c r="S45" s="49"/>
    </row>
    <row r="46" spans="1:19" ht="9" customHeight="1">
      <c r="A46" s="41" t="s">
        <v>25</v>
      </c>
      <c r="B46" s="54">
        <f>SUM(B35:B42)</f>
        <v>6319</v>
      </c>
      <c r="C46" s="54">
        <f>SUM(C35:C42)</f>
        <v>544503</v>
      </c>
      <c r="D46" s="54">
        <f>SUM(D35:D42)</f>
        <v>0</v>
      </c>
      <c r="E46" s="54">
        <f>SUM(E35:E42)</f>
        <v>875</v>
      </c>
      <c r="F46" s="54">
        <f>SUM(F35:F42)</f>
        <v>428839</v>
      </c>
      <c r="G46" s="54"/>
      <c r="H46" s="54">
        <f>SUM(H35:H42)</f>
        <v>2026</v>
      </c>
      <c r="I46" s="54">
        <f>SUM(I35:I42)</f>
        <v>55233</v>
      </c>
      <c r="J46" s="54">
        <v>0</v>
      </c>
      <c r="K46" s="54">
        <f>SUM(K35:K42)</f>
        <v>1810</v>
      </c>
      <c r="L46" s="54">
        <f>SUM(L35:L42)</f>
        <v>27202</v>
      </c>
      <c r="M46" s="54">
        <v>0</v>
      </c>
      <c r="N46" s="54">
        <f>SUM(N35:N42)</f>
        <v>4637</v>
      </c>
      <c r="O46" s="54">
        <f>SUM(O35:O42)</f>
        <v>38650</v>
      </c>
      <c r="P46" s="54">
        <v>0</v>
      </c>
      <c r="Q46" s="54">
        <f t="shared" si="1"/>
        <v>15667</v>
      </c>
      <c r="R46" s="54">
        <f t="shared" si="2"/>
        <v>1094427</v>
      </c>
      <c r="S46" s="49"/>
    </row>
    <row r="47" spans="1:19" ht="9" customHeight="1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38"/>
    </row>
    <row r="48" spans="1:19" ht="9" customHeight="1">
      <c r="A48" s="38"/>
      <c r="B48" s="49"/>
      <c r="C48" s="49"/>
      <c r="D48" s="38"/>
      <c r="E48" s="122"/>
      <c r="F48" s="49"/>
      <c r="G48" s="38"/>
      <c r="H48" s="38"/>
      <c r="I48" s="49"/>
      <c r="J48" s="49"/>
      <c r="K48" s="49"/>
      <c r="L48" s="49"/>
      <c r="M48" s="49"/>
      <c r="N48" s="49"/>
      <c r="O48" s="49"/>
      <c r="P48" s="49"/>
      <c r="Q48" s="49"/>
      <c r="R48" s="38"/>
      <c r="S48" s="38"/>
    </row>
    <row r="49" spans="1:12" s="59" customFormat="1" ht="9" customHeight="1">
      <c r="A49" s="45" t="s">
        <v>139</v>
      </c>
      <c r="B49" s="57"/>
      <c r="C49" s="57"/>
      <c r="D49" s="57"/>
      <c r="E49" s="57"/>
      <c r="F49" s="58"/>
      <c r="G49" s="57"/>
      <c r="H49" s="57"/>
      <c r="I49" s="57"/>
      <c r="J49" s="57"/>
      <c r="K49" s="57"/>
      <c r="L49" s="57"/>
    </row>
    <row r="50" spans="1:19" ht="18.75" customHeight="1">
      <c r="A50" s="213" t="s">
        <v>122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38"/>
    </row>
    <row r="51" spans="1:19" ht="27" customHeight="1">
      <c r="A51" s="213" t="s">
        <v>146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38"/>
    </row>
    <row r="52" spans="1:18" ht="18.75" customHeight="1">
      <c r="A52" s="213" t="s">
        <v>124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</row>
    <row r="53" spans="1:12" ht="9" customHeight="1">
      <c r="A53" s="48" t="s">
        <v>123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9" ht="9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</sheetData>
  <mergeCells count="13">
    <mergeCell ref="A1:R1"/>
    <mergeCell ref="A3:R3"/>
    <mergeCell ref="A51:R51"/>
    <mergeCell ref="A52:R52"/>
    <mergeCell ref="K5:L5"/>
    <mergeCell ref="N5:O5"/>
    <mergeCell ref="Q5:R5"/>
    <mergeCell ref="A50:R50"/>
    <mergeCell ref="A5:A6"/>
    <mergeCell ref="B5:C5"/>
    <mergeCell ref="E5:F5"/>
    <mergeCell ref="H5:I5"/>
    <mergeCell ref="A19:R19"/>
  </mergeCells>
  <printOptions/>
  <pageMargins left="0.6692913385826772" right="0.7086614173228347" top="0.984251968503937" bottom="0.7874015748031497" header="0" footer="0.8661417322834646"/>
  <pageSetup horizontalDpi="300" verticalDpi="300" orientation="portrait" paperSize="9" r:id="rId1"/>
  <headerFooter alignWithMargins="0">
    <oddFooter>&amp;C466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2" sqref="A2"/>
    </sheetView>
  </sheetViews>
  <sheetFormatPr defaultColWidth="9.140625" defaultRowHeight="12.75"/>
  <cols>
    <col min="1" max="1" width="23.28125" style="36" customWidth="1"/>
    <col min="2" max="7" width="11.00390625" style="36" customWidth="1"/>
    <col min="8" max="16384" width="9.140625" style="36" customWidth="1"/>
  </cols>
  <sheetData>
    <row r="1" spans="1:9" ht="12.75">
      <c r="A1" s="227" t="s">
        <v>153</v>
      </c>
      <c r="B1" s="227"/>
      <c r="C1" s="227"/>
      <c r="D1" s="227"/>
      <c r="E1" s="227"/>
      <c r="F1" s="227"/>
      <c r="G1" s="227"/>
      <c r="H1" s="156"/>
      <c r="I1" s="156"/>
    </row>
    <row r="2" spans="1:11" ht="18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7" ht="25.5" customHeight="1">
      <c r="A3" s="240" t="s">
        <v>133</v>
      </c>
      <c r="B3" s="240"/>
      <c r="C3" s="240"/>
      <c r="D3" s="240"/>
      <c r="E3" s="240"/>
      <c r="F3" s="240"/>
      <c r="G3" s="240"/>
    </row>
    <row r="4" spans="1:7" ht="7.5" customHeight="1">
      <c r="A4" s="167"/>
      <c r="B4" s="167"/>
      <c r="C4" s="167"/>
      <c r="D4" s="167"/>
      <c r="E4" s="167"/>
      <c r="F4" s="167"/>
      <c r="G4" s="167"/>
    </row>
    <row r="5" spans="1:10" ht="12.75" customHeight="1">
      <c r="A5" s="215" t="s">
        <v>85</v>
      </c>
      <c r="B5" s="214" t="s">
        <v>77</v>
      </c>
      <c r="C5" s="214"/>
      <c r="D5" s="214"/>
      <c r="E5" s="214"/>
      <c r="F5" s="214"/>
      <c r="G5" s="214"/>
      <c r="H5" s="26"/>
      <c r="I5" s="26"/>
      <c r="J5" s="26"/>
    </row>
    <row r="6" spans="1:7" ht="12.75">
      <c r="A6" s="237"/>
      <c r="B6" s="40" t="s">
        <v>23</v>
      </c>
      <c r="C6" s="40" t="s">
        <v>24</v>
      </c>
      <c r="D6" s="46" t="s">
        <v>25</v>
      </c>
      <c r="E6" s="46" t="s">
        <v>33</v>
      </c>
      <c r="F6" s="46" t="s">
        <v>26</v>
      </c>
      <c r="G6" s="46" t="s">
        <v>29</v>
      </c>
    </row>
    <row r="7" spans="1:7" ht="9" customHeight="1">
      <c r="A7" s="29"/>
      <c r="B7" s="30"/>
      <c r="C7" s="30"/>
      <c r="D7" s="31"/>
      <c r="E7" s="31"/>
      <c r="F7" s="31"/>
      <c r="G7" s="31"/>
    </row>
    <row r="8" spans="1:8" ht="9" customHeight="1">
      <c r="A8" s="239" t="s">
        <v>101</v>
      </c>
      <c r="B8" s="239"/>
      <c r="C8" s="239"/>
      <c r="D8" s="239"/>
      <c r="E8" s="239"/>
      <c r="F8" s="239"/>
      <c r="G8" s="239"/>
      <c r="H8" s="170"/>
    </row>
    <row r="9" spans="1:8" ht="9" customHeight="1">
      <c r="A9" s="41"/>
      <c r="B9" s="174"/>
      <c r="C9" s="174"/>
      <c r="D9" s="174"/>
      <c r="E9" s="174"/>
      <c r="F9" s="174"/>
      <c r="G9" s="174"/>
      <c r="H9" s="170"/>
    </row>
    <row r="10" spans="1:8" ht="9" customHeight="1">
      <c r="A10" s="38" t="s">
        <v>27</v>
      </c>
      <c r="B10" s="49">
        <v>1748</v>
      </c>
      <c r="C10" s="49">
        <v>1445</v>
      </c>
      <c r="D10" s="49">
        <v>2072</v>
      </c>
      <c r="E10" s="49">
        <v>5265</v>
      </c>
      <c r="F10" s="49">
        <v>8914</v>
      </c>
      <c r="G10" s="49">
        <v>14179</v>
      </c>
      <c r="H10" s="170"/>
    </row>
    <row r="11" spans="1:8" ht="9" customHeight="1">
      <c r="A11" s="38" t="s">
        <v>28</v>
      </c>
      <c r="B11" s="49">
        <v>4247</v>
      </c>
      <c r="C11" s="49">
        <v>2505</v>
      </c>
      <c r="D11" s="49">
        <v>2080</v>
      </c>
      <c r="E11" s="49">
        <v>8831</v>
      </c>
      <c r="F11" s="38">
        <v>637</v>
      </c>
      <c r="G11" s="49">
        <v>9469</v>
      </c>
      <c r="H11" s="170"/>
    </row>
    <row r="12" spans="1:8" ht="9" customHeight="1">
      <c r="A12" s="38" t="s">
        <v>114</v>
      </c>
      <c r="B12" s="49">
        <v>29852</v>
      </c>
      <c r="C12" s="49">
        <v>12645</v>
      </c>
      <c r="D12" s="49">
        <v>17029</v>
      </c>
      <c r="E12" s="49">
        <v>59525</v>
      </c>
      <c r="F12" s="49">
        <v>3927</v>
      </c>
      <c r="G12" s="49">
        <v>63452</v>
      </c>
      <c r="H12" s="170"/>
    </row>
    <row r="13" spans="1:8" ht="9" customHeight="1">
      <c r="A13" s="38" t="s">
        <v>115</v>
      </c>
      <c r="B13" s="49">
        <v>2337</v>
      </c>
      <c r="C13" s="49">
        <v>2717</v>
      </c>
      <c r="D13" s="49">
        <v>3614</v>
      </c>
      <c r="E13" s="49">
        <v>8668</v>
      </c>
      <c r="F13" s="49">
        <v>2352</v>
      </c>
      <c r="G13" s="49">
        <v>11020</v>
      </c>
      <c r="H13" s="170"/>
    </row>
    <row r="14" spans="1:8" ht="9" customHeight="1">
      <c r="A14" s="41" t="s">
        <v>29</v>
      </c>
      <c r="B14" s="54">
        <v>38184</v>
      </c>
      <c r="C14" s="54">
        <v>19312</v>
      </c>
      <c r="D14" s="54">
        <v>24794</v>
      </c>
      <c r="E14" s="54">
        <v>82290</v>
      </c>
      <c r="F14" s="54">
        <v>15830</v>
      </c>
      <c r="G14" s="54">
        <v>98120</v>
      </c>
      <c r="H14" s="170"/>
    </row>
    <row r="15" spans="1:8" ht="9" customHeight="1">
      <c r="A15" s="41"/>
      <c r="B15" s="174"/>
      <c r="C15" s="174"/>
      <c r="D15" s="174"/>
      <c r="E15" s="174"/>
      <c r="F15" s="174"/>
      <c r="G15" s="174"/>
      <c r="H15" s="170"/>
    </row>
    <row r="16" spans="1:8" ht="9" customHeight="1">
      <c r="A16" s="222" t="s">
        <v>102</v>
      </c>
      <c r="B16" s="222"/>
      <c r="C16" s="222"/>
      <c r="D16" s="222"/>
      <c r="E16" s="222"/>
      <c r="F16" s="222"/>
      <c r="G16" s="222"/>
      <c r="H16" s="170"/>
    </row>
    <row r="17" spans="1:8" ht="9" customHeight="1">
      <c r="A17" s="41"/>
      <c r="B17" s="174"/>
      <c r="C17" s="174"/>
      <c r="D17" s="174"/>
      <c r="E17" s="174"/>
      <c r="F17" s="174"/>
      <c r="G17" s="174"/>
      <c r="H17" s="170"/>
    </row>
    <row r="18" spans="1:8" ht="9" customHeight="1">
      <c r="A18" s="38" t="s">
        <v>27</v>
      </c>
      <c r="B18" s="158">
        <v>4.6</v>
      </c>
      <c r="C18" s="158">
        <v>7.5</v>
      </c>
      <c r="D18" s="158">
        <v>8.4</v>
      </c>
      <c r="E18" s="158">
        <v>6.4</v>
      </c>
      <c r="F18" s="158">
        <v>56.3</v>
      </c>
      <c r="G18" s="158">
        <v>14.5</v>
      </c>
      <c r="H18" s="170"/>
    </row>
    <row r="19" spans="1:8" ht="9" customHeight="1">
      <c r="A19" s="38" t="s">
        <v>28</v>
      </c>
      <c r="B19" s="158">
        <v>11.1</v>
      </c>
      <c r="C19" s="158">
        <v>13</v>
      </c>
      <c r="D19" s="158">
        <v>8.4</v>
      </c>
      <c r="E19" s="158">
        <v>10.7</v>
      </c>
      <c r="F19" s="158">
        <v>4</v>
      </c>
      <c r="G19" s="158">
        <v>9.7</v>
      </c>
      <c r="H19" s="170"/>
    </row>
    <row r="20" spans="1:8" ht="9" customHeight="1">
      <c r="A20" s="38" t="s">
        <v>114</v>
      </c>
      <c r="B20" s="158">
        <v>78.2</v>
      </c>
      <c r="C20" s="158">
        <v>65.5</v>
      </c>
      <c r="D20" s="158">
        <v>68.7</v>
      </c>
      <c r="E20" s="158">
        <v>72.3</v>
      </c>
      <c r="F20" s="158">
        <v>24.8</v>
      </c>
      <c r="G20" s="158">
        <v>64.7</v>
      </c>
      <c r="H20" s="170"/>
    </row>
    <row r="21" spans="1:8" ht="9" customHeight="1">
      <c r="A21" s="38" t="s">
        <v>115</v>
      </c>
      <c r="B21" s="158">
        <v>6.1</v>
      </c>
      <c r="C21" s="158">
        <v>14.1</v>
      </c>
      <c r="D21" s="158">
        <v>14.6</v>
      </c>
      <c r="E21" s="158">
        <v>10.5</v>
      </c>
      <c r="F21" s="158">
        <v>14.9</v>
      </c>
      <c r="G21" s="158">
        <v>11.2</v>
      </c>
      <c r="H21" s="170"/>
    </row>
    <row r="22" spans="1:8" ht="9" customHeight="1">
      <c r="A22" s="41" t="s">
        <v>29</v>
      </c>
      <c r="B22" s="163">
        <v>100</v>
      </c>
      <c r="C22" s="163">
        <v>100</v>
      </c>
      <c r="D22" s="163">
        <v>100</v>
      </c>
      <c r="E22" s="163">
        <v>100</v>
      </c>
      <c r="F22" s="163">
        <v>100</v>
      </c>
      <c r="G22" s="163">
        <v>100</v>
      </c>
      <c r="H22" s="170"/>
    </row>
    <row r="23" spans="1:8" ht="9" customHeight="1">
      <c r="A23" s="41"/>
      <c r="B23" s="174"/>
      <c r="C23" s="174"/>
      <c r="D23" s="174"/>
      <c r="E23" s="174"/>
      <c r="F23" s="174"/>
      <c r="G23" s="174"/>
      <c r="H23" s="170"/>
    </row>
    <row r="24" spans="1:8" ht="9" customHeight="1">
      <c r="A24" s="41"/>
      <c r="B24" s="174"/>
      <c r="C24" s="174"/>
      <c r="D24" s="174"/>
      <c r="E24" s="174"/>
      <c r="F24" s="174"/>
      <c r="G24" s="174"/>
      <c r="H24" s="170"/>
    </row>
    <row r="25" spans="1:8" ht="9" customHeight="1">
      <c r="A25" s="239" t="s">
        <v>103</v>
      </c>
      <c r="B25" s="239"/>
      <c r="C25" s="239"/>
      <c r="D25" s="239"/>
      <c r="E25" s="239"/>
      <c r="F25" s="239"/>
      <c r="G25" s="239"/>
      <c r="H25" s="170"/>
    </row>
    <row r="26" spans="1:8" ht="9" customHeight="1">
      <c r="A26" s="41"/>
      <c r="B26" s="174"/>
      <c r="C26" s="174"/>
      <c r="D26" s="174"/>
      <c r="E26" s="174"/>
      <c r="F26" s="174"/>
      <c r="G26" s="174"/>
      <c r="H26" s="170"/>
    </row>
    <row r="27" spans="1:8" ht="9" customHeight="1">
      <c r="A27" s="38" t="s">
        <v>27</v>
      </c>
      <c r="B27" s="49">
        <v>1367</v>
      </c>
      <c r="C27" s="49">
        <v>1206</v>
      </c>
      <c r="D27" s="49">
        <v>1839</v>
      </c>
      <c r="E27" s="49">
        <v>4411</v>
      </c>
      <c r="F27" s="49">
        <v>10198</v>
      </c>
      <c r="G27" s="49">
        <v>14609</v>
      </c>
      <c r="H27" s="170"/>
    </row>
    <row r="28" spans="1:8" ht="9" customHeight="1">
      <c r="A28" s="38" t="s">
        <v>28</v>
      </c>
      <c r="B28" s="49">
        <v>5510</v>
      </c>
      <c r="C28" s="49">
        <v>3245</v>
      </c>
      <c r="D28" s="49">
        <v>2290</v>
      </c>
      <c r="E28" s="49">
        <v>11044</v>
      </c>
      <c r="F28" s="38">
        <v>528</v>
      </c>
      <c r="G28" s="49">
        <v>11573</v>
      </c>
      <c r="H28" s="170"/>
    </row>
    <row r="29" spans="1:8" ht="9" customHeight="1">
      <c r="A29" s="38" t="s">
        <v>114</v>
      </c>
      <c r="B29" s="49">
        <v>33663</v>
      </c>
      <c r="C29" s="49">
        <v>14742</v>
      </c>
      <c r="D29" s="49">
        <v>16208</v>
      </c>
      <c r="E29" s="49">
        <v>64613</v>
      </c>
      <c r="F29" s="49">
        <v>4390</v>
      </c>
      <c r="G29" s="49">
        <v>69004</v>
      </c>
      <c r="H29" s="170"/>
    </row>
    <row r="30" spans="1:8" ht="9" customHeight="1">
      <c r="A30" s="38" t="s">
        <v>115</v>
      </c>
      <c r="B30" s="49">
        <v>2954</v>
      </c>
      <c r="C30" s="49">
        <v>2357</v>
      </c>
      <c r="D30" s="49">
        <v>3956</v>
      </c>
      <c r="E30" s="49">
        <v>9266</v>
      </c>
      <c r="F30" s="49">
        <v>2649</v>
      </c>
      <c r="G30" s="49">
        <v>11915</v>
      </c>
      <c r="H30" s="170"/>
    </row>
    <row r="31" spans="1:8" ht="9" customHeight="1">
      <c r="A31" s="41" t="s">
        <v>29</v>
      </c>
      <c r="B31" s="54">
        <v>43493</v>
      </c>
      <c r="C31" s="54">
        <v>21549</v>
      </c>
      <c r="D31" s="54">
        <v>24293</v>
      </c>
      <c r="E31" s="54">
        <v>89335</v>
      </c>
      <c r="F31" s="54">
        <v>17765</v>
      </c>
      <c r="G31" s="54">
        <v>107100</v>
      </c>
      <c r="H31" s="170"/>
    </row>
    <row r="32" spans="1:8" ht="9" customHeight="1">
      <c r="A32" s="41"/>
      <c r="B32" s="174"/>
      <c r="C32" s="174"/>
      <c r="D32" s="174"/>
      <c r="E32" s="174"/>
      <c r="F32" s="174"/>
      <c r="G32" s="174"/>
      <c r="H32" s="170"/>
    </row>
    <row r="33" spans="1:8" ht="9" customHeight="1">
      <c r="A33" s="222" t="s">
        <v>104</v>
      </c>
      <c r="B33" s="222"/>
      <c r="C33" s="222"/>
      <c r="D33" s="222"/>
      <c r="E33" s="222"/>
      <c r="F33" s="222"/>
      <c r="G33" s="222"/>
      <c r="H33" s="170"/>
    </row>
    <row r="34" spans="1:8" ht="9" customHeight="1">
      <c r="A34" s="41"/>
      <c r="B34" s="174"/>
      <c r="C34" s="174"/>
      <c r="D34" s="174"/>
      <c r="E34" s="174"/>
      <c r="F34" s="174"/>
      <c r="G34" s="174"/>
      <c r="H34" s="170"/>
    </row>
    <row r="35" spans="1:8" ht="9" customHeight="1">
      <c r="A35" s="38" t="s">
        <v>27</v>
      </c>
      <c r="B35" s="158">
        <v>3.1</v>
      </c>
      <c r="C35" s="158">
        <v>5.6</v>
      </c>
      <c r="D35" s="158">
        <v>7.6</v>
      </c>
      <c r="E35" s="158">
        <v>4.9</v>
      </c>
      <c r="F35" s="158">
        <v>57.4</v>
      </c>
      <c r="G35" s="158">
        <v>13.6</v>
      </c>
      <c r="H35" s="170"/>
    </row>
    <row r="36" spans="1:8" ht="9" customHeight="1">
      <c r="A36" s="38" t="s">
        <v>28</v>
      </c>
      <c r="B36" s="158">
        <v>12.7</v>
      </c>
      <c r="C36" s="158">
        <v>15.1</v>
      </c>
      <c r="D36" s="158">
        <v>9.4</v>
      </c>
      <c r="E36" s="158">
        <v>12.4</v>
      </c>
      <c r="F36" s="158">
        <v>3</v>
      </c>
      <c r="G36" s="158">
        <v>10.8</v>
      </c>
      <c r="H36" s="170"/>
    </row>
    <row r="37" spans="1:8" ht="9" customHeight="1">
      <c r="A37" s="38" t="s">
        <v>114</v>
      </c>
      <c r="B37" s="158">
        <v>77.4</v>
      </c>
      <c r="C37" s="158">
        <v>68.4</v>
      </c>
      <c r="D37" s="158">
        <v>66.7</v>
      </c>
      <c r="E37" s="158">
        <v>72.3</v>
      </c>
      <c r="F37" s="158">
        <v>24.7</v>
      </c>
      <c r="G37" s="158">
        <v>64.5</v>
      </c>
      <c r="H37" s="170"/>
    </row>
    <row r="38" spans="1:8" ht="9" customHeight="1">
      <c r="A38" s="38" t="s">
        <v>115</v>
      </c>
      <c r="B38" s="158">
        <v>6.8</v>
      </c>
      <c r="C38" s="158">
        <v>10.9</v>
      </c>
      <c r="D38" s="158">
        <v>16.3</v>
      </c>
      <c r="E38" s="158">
        <v>10.4</v>
      </c>
      <c r="F38" s="158">
        <v>14.9</v>
      </c>
      <c r="G38" s="158">
        <v>11.1</v>
      </c>
      <c r="H38" s="170"/>
    </row>
    <row r="39" spans="1:8" ht="9" customHeight="1">
      <c r="A39" s="41" t="s">
        <v>29</v>
      </c>
      <c r="B39" s="163">
        <v>100</v>
      </c>
      <c r="C39" s="163">
        <v>100</v>
      </c>
      <c r="D39" s="163">
        <v>100</v>
      </c>
      <c r="E39" s="163">
        <v>100</v>
      </c>
      <c r="F39" s="163">
        <v>100</v>
      </c>
      <c r="G39" s="163">
        <v>100</v>
      </c>
      <c r="H39" s="170"/>
    </row>
    <row r="40" spans="1:8" ht="9" customHeight="1">
      <c r="A40" s="38"/>
      <c r="B40" s="158"/>
      <c r="C40" s="158"/>
      <c r="D40" s="158"/>
      <c r="E40" s="158"/>
      <c r="F40" s="158"/>
      <c r="G40" s="158"/>
      <c r="H40" s="170"/>
    </row>
    <row r="41" spans="1:8" ht="9" customHeight="1">
      <c r="A41" s="38"/>
      <c r="B41" s="158"/>
      <c r="C41" s="158"/>
      <c r="D41" s="158"/>
      <c r="E41" s="158"/>
      <c r="F41" s="158"/>
      <c r="G41" s="158"/>
      <c r="H41" s="170"/>
    </row>
    <row r="42" spans="1:8" s="178" customFormat="1" ht="9" customHeight="1">
      <c r="A42" s="239" t="s">
        <v>107</v>
      </c>
      <c r="B42" s="239"/>
      <c r="C42" s="239"/>
      <c r="D42" s="239"/>
      <c r="E42" s="239"/>
      <c r="F42" s="239"/>
      <c r="G42" s="239"/>
      <c r="H42" s="49"/>
    </row>
    <row r="43" spans="1:8" ht="9" customHeight="1">
      <c r="A43" s="38"/>
      <c r="B43" s="158"/>
      <c r="C43" s="158"/>
      <c r="D43" s="158"/>
      <c r="E43" s="158"/>
      <c r="F43" s="158"/>
      <c r="G43" s="158"/>
      <c r="H43" s="170"/>
    </row>
    <row r="44" spans="1:10" ht="9" customHeight="1">
      <c r="A44" s="38" t="s">
        <v>108</v>
      </c>
      <c r="B44" s="49">
        <v>1846</v>
      </c>
      <c r="C44" s="49">
        <v>1049</v>
      </c>
      <c r="D44" s="49">
        <v>2307</v>
      </c>
      <c r="E44" s="49">
        <v>5202</v>
      </c>
      <c r="F44" s="49">
        <v>10252</v>
      </c>
      <c r="G44" s="49">
        <v>15454</v>
      </c>
      <c r="H44" s="163"/>
      <c r="I44" s="163"/>
      <c r="J44" s="163"/>
    </row>
    <row r="45" spans="1:10" ht="9" customHeight="1">
      <c r="A45" s="38" t="s">
        <v>109</v>
      </c>
      <c r="B45" s="49">
        <v>4611</v>
      </c>
      <c r="C45" s="49">
        <v>3088</v>
      </c>
      <c r="D45" s="49">
        <v>1854</v>
      </c>
      <c r="E45" s="49">
        <v>9552</v>
      </c>
      <c r="F45" s="49">
        <v>616</v>
      </c>
      <c r="G45" s="49">
        <v>10168</v>
      </c>
      <c r="H45" s="163"/>
      <c r="I45" s="163"/>
      <c r="J45" s="163"/>
    </row>
    <row r="46" spans="1:10" ht="9" customHeight="1">
      <c r="A46" s="38" t="s">
        <v>110</v>
      </c>
      <c r="B46" s="49">
        <v>33057</v>
      </c>
      <c r="C46" s="49">
        <v>14583</v>
      </c>
      <c r="D46" s="49">
        <v>17284</v>
      </c>
      <c r="E46" s="49">
        <v>64924</v>
      </c>
      <c r="F46" s="49">
        <v>4801</v>
      </c>
      <c r="G46" s="49">
        <v>69725</v>
      </c>
      <c r="H46" s="163"/>
      <c r="I46" s="163"/>
      <c r="J46" s="163"/>
    </row>
    <row r="47" spans="1:10" ht="9" customHeight="1">
      <c r="A47" s="38" t="s">
        <v>111</v>
      </c>
      <c r="B47" s="49">
        <v>3041</v>
      </c>
      <c r="C47" s="49">
        <v>2486</v>
      </c>
      <c r="D47" s="49">
        <v>4555</v>
      </c>
      <c r="E47" s="49">
        <v>10082</v>
      </c>
      <c r="F47" s="49">
        <v>2467</v>
      </c>
      <c r="G47" s="49">
        <v>12549</v>
      </c>
      <c r="H47" s="163"/>
      <c r="I47" s="163"/>
      <c r="J47" s="163"/>
    </row>
    <row r="48" spans="1:8" ht="9" customHeight="1">
      <c r="A48" s="172" t="s">
        <v>112</v>
      </c>
      <c r="B48" s="54">
        <v>42554</v>
      </c>
      <c r="C48" s="54">
        <v>21206</v>
      </c>
      <c r="D48" s="54">
        <v>25999</v>
      </c>
      <c r="E48" s="54">
        <v>89759</v>
      </c>
      <c r="F48" s="54">
        <v>18136</v>
      </c>
      <c r="G48" s="54">
        <v>107895</v>
      </c>
      <c r="H48" s="163"/>
    </row>
    <row r="49" spans="1:8" ht="9" customHeight="1">
      <c r="A49" s="172"/>
      <c r="B49" s="173"/>
      <c r="C49" s="173"/>
      <c r="D49" s="173"/>
      <c r="E49" s="173"/>
      <c r="F49" s="173"/>
      <c r="G49" s="173"/>
      <c r="H49" s="170"/>
    </row>
    <row r="50" spans="1:8" ht="9" customHeight="1">
      <c r="A50" s="222" t="s">
        <v>113</v>
      </c>
      <c r="B50" s="222"/>
      <c r="C50" s="222"/>
      <c r="D50" s="222"/>
      <c r="E50" s="222"/>
      <c r="F50" s="222"/>
      <c r="G50" s="222"/>
      <c r="H50" s="170"/>
    </row>
    <row r="51" spans="1:8" ht="9" customHeight="1">
      <c r="A51" s="172"/>
      <c r="B51" s="173"/>
      <c r="C51" s="173"/>
      <c r="D51" s="173"/>
      <c r="E51" s="173"/>
      <c r="F51" s="173"/>
      <c r="G51" s="173"/>
      <c r="H51" s="170"/>
    </row>
    <row r="52" spans="1:8" ht="9" customHeight="1">
      <c r="A52" s="38" t="s">
        <v>108</v>
      </c>
      <c r="B52" s="158">
        <v>4.3</v>
      </c>
      <c r="C52" s="158">
        <v>4.9</v>
      </c>
      <c r="D52" s="158">
        <v>8.9</v>
      </c>
      <c r="E52" s="158">
        <v>5.8</v>
      </c>
      <c r="F52" s="158">
        <v>56.5</v>
      </c>
      <c r="G52" s="158">
        <v>14.3</v>
      </c>
      <c r="H52" s="170"/>
    </row>
    <row r="53" spans="1:8" ht="9" customHeight="1">
      <c r="A53" s="38" t="s">
        <v>109</v>
      </c>
      <c r="B53" s="158">
        <v>10.8</v>
      </c>
      <c r="C53" s="158">
        <v>14.6</v>
      </c>
      <c r="D53" s="158">
        <v>7.1</v>
      </c>
      <c r="E53" s="158">
        <v>10.6</v>
      </c>
      <c r="F53" s="158">
        <v>3.4</v>
      </c>
      <c r="G53" s="158">
        <v>9.4</v>
      </c>
      <c r="H53" s="170"/>
    </row>
    <row r="54" spans="1:8" ht="9" customHeight="1">
      <c r="A54" s="38" t="s">
        <v>110</v>
      </c>
      <c r="B54" s="158">
        <v>77.7</v>
      </c>
      <c r="C54" s="158">
        <v>68.8</v>
      </c>
      <c r="D54" s="158">
        <v>66.5</v>
      </c>
      <c r="E54" s="158">
        <v>72.3</v>
      </c>
      <c r="F54" s="158">
        <v>26.5</v>
      </c>
      <c r="G54" s="158">
        <v>64.6</v>
      </c>
      <c r="H54" s="170"/>
    </row>
    <row r="55" spans="1:8" ht="9" customHeight="1">
      <c r="A55" s="38" t="s">
        <v>111</v>
      </c>
      <c r="B55" s="158">
        <v>7.1</v>
      </c>
      <c r="C55" s="158">
        <v>11.7</v>
      </c>
      <c r="D55" s="158">
        <v>17.5</v>
      </c>
      <c r="E55" s="158">
        <v>11.2</v>
      </c>
      <c r="F55" s="158">
        <v>13.6</v>
      </c>
      <c r="G55" s="158">
        <v>11.6</v>
      </c>
      <c r="H55" s="170"/>
    </row>
    <row r="56" spans="1:7" ht="9" customHeight="1">
      <c r="A56" s="41" t="s">
        <v>112</v>
      </c>
      <c r="B56" s="163">
        <v>100</v>
      </c>
      <c r="C56" s="163">
        <v>100</v>
      </c>
      <c r="D56" s="163">
        <v>100</v>
      </c>
      <c r="E56" s="163">
        <v>100</v>
      </c>
      <c r="F56" s="163">
        <v>100</v>
      </c>
      <c r="G56" s="163">
        <v>100</v>
      </c>
    </row>
    <row r="57" spans="1:7" ht="9" customHeight="1">
      <c r="A57" s="62"/>
      <c r="B57" s="179"/>
      <c r="C57" s="179"/>
      <c r="D57" s="179"/>
      <c r="E57" s="179"/>
      <c r="F57" s="179"/>
      <c r="G57" s="179"/>
    </row>
    <row r="58" spans="1:7" ht="9" customHeight="1">
      <c r="A58" s="41"/>
      <c r="B58" s="163"/>
      <c r="C58" s="163"/>
      <c r="D58" s="163"/>
      <c r="E58" s="163"/>
      <c r="F58" s="163"/>
      <c r="G58" s="163"/>
    </row>
    <row r="59" spans="1:7" s="123" customFormat="1" ht="9" customHeight="1">
      <c r="A59" s="51" t="s">
        <v>141</v>
      </c>
      <c r="B59" s="91"/>
      <c r="C59" s="91"/>
      <c r="D59" s="91"/>
      <c r="E59" s="91"/>
      <c r="F59" s="91"/>
      <c r="G59" s="54"/>
    </row>
    <row r="60" spans="1:7" s="38" customFormat="1" ht="9" customHeight="1">
      <c r="A60" s="38" t="s">
        <v>116</v>
      </c>
      <c r="G60" s="180"/>
    </row>
    <row r="61" spans="1:7" ht="9" customHeight="1">
      <c r="A61" s="38" t="s">
        <v>143</v>
      </c>
      <c r="B61" s="38"/>
      <c r="C61" s="38"/>
      <c r="D61" s="38"/>
      <c r="E61" s="38"/>
      <c r="F61" s="38"/>
      <c r="G61" s="180"/>
    </row>
    <row r="62" spans="1:7" ht="9" customHeight="1">
      <c r="A62" s="91"/>
      <c r="B62" s="91"/>
      <c r="C62" s="91"/>
      <c r="D62" s="91"/>
      <c r="E62" s="91"/>
      <c r="F62" s="91"/>
      <c r="G62" s="180"/>
    </row>
    <row r="63" spans="1:7" ht="9" customHeight="1">
      <c r="A63" s="91"/>
      <c r="B63" s="91"/>
      <c r="C63" s="91"/>
      <c r="D63" s="91"/>
      <c r="E63" s="91"/>
      <c r="F63" s="91"/>
      <c r="G63" s="180"/>
    </row>
    <row r="64" spans="1:7" ht="9" customHeight="1">
      <c r="A64" s="91"/>
      <c r="B64" s="91"/>
      <c r="C64" s="91"/>
      <c r="D64" s="91"/>
      <c r="E64" s="91"/>
      <c r="F64" s="91"/>
      <c r="G64" s="180"/>
    </row>
    <row r="65" spans="1:7" ht="9" customHeight="1">
      <c r="A65" s="91"/>
      <c r="B65" s="91"/>
      <c r="C65" s="91"/>
      <c r="D65" s="91"/>
      <c r="E65" s="91"/>
      <c r="F65" s="91"/>
      <c r="G65" s="180"/>
    </row>
    <row r="66" spans="1:7" ht="9" customHeight="1">
      <c r="A66" s="91"/>
      <c r="B66" s="91"/>
      <c r="C66" s="91"/>
      <c r="D66" s="91"/>
      <c r="E66" s="91"/>
      <c r="F66" s="91"/>
      <c r="G66" s="180"/>
    </row>
    <row r="67" spans="1:7" ht="9" customHeight="1">
      <c r="A67" s="91"/>
      <c r="B67" s="91"/>
      <c r="C67" s="91"/>
      <c r="D67" s="91"/>
      <c r="E67" s="91"/>
      <c r="F67" s="91"/>
      <c r="G67" s="180"/>
    </row>
    <row r="68" spans="1:7" ht="9" customHeight="1">
      <c r="A68" s="91"/>
      <c r="B68" s="91"/>
      <c r="C68" s="91"/>
      <c r="D68" s="91"/>
      <c r="E68" s="91"/>
      <c r="F68" s="91"/>
      <c r="G68" s="180"/>
    </row>
    <row r="69" ht="9" customHeight="1"/>
    <row r="70" ht="9" customHeight="1"/>
    <row r="71" ht="9" customHeight="1"/>
    <row r="72" ht="9" customHeight="1"/>
    <row r="73" spans="1:7" ht="9" customHeight="1">
      <c r="A73" s="123"/>
      <c r="B73" s="123"/>
      <c r="C73" s="123"/>
      <c r="D73" s="123"/>
      <c r="E73" s="123"/>
      <c r="F73" s="123"/>
      <c r="G73" s="123"/>
    </row>
    <row r="74" ht="9" customHeight="1"/>
    <row r="75" ht="9" customHeight="1"/>
    <row r="76" ht="9" customHeight="1"/>
    <row r="77" ht="9" customHeight="1"/>
    <row r="78" ht="9" customHeight="1"/>
  </sheetData>
  <mergeCells count="10">
    <mergeCell ref="A25:G25"/>
    <mergeCell ref="A33:G33"/>
    <mergeCell ref="A42:G42"/>
    <mergeCell ref="A50:G50"/>
    <mergeCell ref="A8:G8"/>
    <mergeCell ref="A16:G16"/>
    <mergeCell ref="A1:G1"/>
    <mergeCell ref="A3:G3"/>
    <mergeCell ref="A5:A6"/>
    <mergeCell ref="B5:G5"/>
  </mergeCells>
  <printOptions horizontalCentered="1"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&amp;C475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76"/>
  <sheetViews>
    <sheetView workbookViewId="0" topLeftCell="A1">
      <selection activeCell="A2" sqref="A2"/>
    </sheetView>
  </sheetViews>
  <sheetFormatPr defaultColWidth="9.140625" defaultRowHeight="12.75"/>
  <cols>
    <col min="1" max="1" width="27.7109375" style="0" customWidth="1"/>
    <col min="2" max="2" width="12.140625" style="0" customWidth="1"/>
    <col min="3" max="3" width="12.421875" style="0" customWidth="1"/>
    <col min="4" max="4" width="12.8515625" style="0" customWidth="1"/>
    <col min="5" max="6" width="12.140625" style="0" customWidth="1"/>
    <col min="16" max="16" width="11.8515625" style="0" bestFit="1" customWidth="1"/>
  </cols>
  <sheetData>
    <row r="1" spans="1:6" ht="12.75">
      <c r="A1" s="221" t="s">
        <v>154</v>
      </c>
      <c r="B1" s="221"/>
      <c r="C1" s="221"/>
      <c r="D1" s="221"/>
      <c r="E1" s="221"/>
      <c r="F1" s="221"/>
    </row>
    <row r="2" spans="1:6" ht="18" customHeight="1">
      <c r="A2" s="5"/>
      <c r="B2" s="5"/>
      <c r="C2" s="5"/>
      <c r="D2" s="5"/>
      <c r="E2" s="5"/>
      <c r="F2" s="5"/>
    </row>
    <row r="3" spans="1:6" ht="12.75">
      <c r="A3" s="1" t="s">
        <v>134</v>
      </c>
      <c r="B3" s="2"/>
      <c r="C3" s="2"/>
      <c r="D3" s="2"/>
      <c r="E3" s="2"/>
      <c r="F3" s="2"/>
    </row>
    <row r="4" spans="1:6" ht="7.5" customHeight="1">
      <c r="A4" s="3"/>
      <c r="B4" s="3"/>
      <c r="C4" s="3"/>
      <c r="D4" s="3"/>
      <c r="E4" s="3"/>
      <c r="F4" s="3"/>
    </row>
    <row r="5" spans="1:6" ht="20.25" customHeight="1">
      <c r="A5" s="215" t="s">
        <v>78</v>
      </c>
      <c r="B5" s="242" t="s">
        <v>94</v>
      </c>
      <c r="C5" s="242"/>
      <c r="D5" s="255" t="s">
        <v>46</v>
      </c>
      <c r="E5" s="255" t="s">
        <v>126</v>
      </c>
      <c r="F5" s="255" t="s">
        <v>47</v>
      </c>
    </row>
    <row r="6" spans="1:6" ht="17.25" customHeight="1">
      <c r="A6" s="243"/>
      <c r="B6" s="40" t="s">
        <v>149</v>
      </c>
      <c r="C6" s="40" t="s">
        <v>150</v>
      </c>
      <c r="D6" s="256"/>
      <c r="E6" s="256"/>
      <c r="F6" s="256"/>
    </row>
    <row r="7" spans="1:6" ht="9" customHeight="1">
      <c r="A7" s="5"/>
      <c r="B7" s="5"/>
      <c r="C7" s="5"/>
      <c r="D7" s="5"/>
      <c r="E7" s="5"/>
      <c r="F7" s="5"/>
    </row>
    <row r="8" spans="1:6" ht="9" customHeight="1">
      <c r="A8" s="48">
        <v>1998</v>
      </c>
      <c r="B8" s="11">
        <v>32.8</v>
      </c>
      <c r="C8" s="11">
        <v>40.4</v>
      </c>
      <c r="D8" s="32">
        <v>125.51591348526708</v>
      </c>
      <c r="E8" s="34">
        <v>1.4521377395205284</v>
      </c>
      <c r="F8" s="32">
        <v>239.97404100316206</v>
      </c>
    </row>
    <row r="9" spans="1:6" ht="9" customHeight="1">
      <c r="A9" s="48">
        <v>1999</v>
      </c>
      <c r="B9" s="11">
        <v>33.1</v>
      </c>
      <c r="C9" s="11">
        <v>41.7</v>
      </c>
      <c r="D9" s="5">
        <v>129</v>
      </c>
      <c r="E9" s="34">
        <v>1.4939273399738768</v>
      </c>
      <c r="F9" s="5">
        <v>247</v>
      </c>
    </row>
    <row r="10" spans="1:6" ht="9" customHeight="1">
      <c r="A10" s="48">
        <v>2000</v>
      </c>
      <c r="B10" s="11">
        <v>34.8</v>
      </c>
      <c r="C10" s="11">
        <v>42.7</v>
      </c>
      <c r="D10" s="32">
        <v>138.357674917356</v>
      </c>
      <c r="E10" s="34">
        <v>1.6373960867306137</v>
      </c>
      <c r="F10" s="5">
        <v>266</v>
      </c>
    </row>
    <row r="11" spans="1:6" ht="9" customHeight="1">
      <c r="A11" s="48">
        <v>2001</v>
      </c>
      <c r="B11" s="11">
        <v>35.4</v>
      </c>
      <c r="C11" s="11">
        <v>43.2</v>
      </c>
      <c r="D11" s="32">
        <v>143.4727</v>
      </c>
      <c r="E11" s="34">
        <v>1.7164140782680206</v>
      </c>
      <c r="F11" s="32">
        <v>271.3761943155384</v>
      </c>
    </row>
    <row r="12" spans="1:6" ht="9" customHeight="1">
      <c r="A12" s="48">
        <v>2002</v>
      </c>
      <c r="B12" s="11">
        <v>33.3</v>
      </c>
      <c r="C12" s="11">
        <v>39.6</v>
      </c>
      <c r="D12" s="32">
        <v>143.10673544649464</v>
      </c>
      <c r="E12" s="34">
        <v>1.6833535975846317</v>
      </c>
      <c r="F12" s="32">
        <v>272.22206864689025</v>
      </c>
    </row>
    <row r="13" spans="1:6" ht="9" customHeight="1">
      <c r="A13" s="48">
        <v>2003</v>
      </c>
      <c r="B13" s="11">
        <v>31.9</v>
      </c>
      <c r="C13" s="11">
        <v>39.6</v>
      </c>
      <c r="D13" s="32">
        <f>82724652/57604658*100</f>
        <v>143.60757423470858</v>
      </c>
      <c r="E13" s="34">
        <f>(344413317/(57604658*(365-7)))*100</f>
        <v>1.6700878104482106</v>
      </c>
      <c r="F13" s="32">
        <f>82724652/301318.38</f>
        <v>274.5423362491196</v>
      </c>
    </row>
    <row r="14" spans="1:6" ht="9" customHeight="1">
      <c r="A14" s="48">
        <v>2004</v>
      </c>
      <c r="B14" s="11">
        <v>32.5</v>
      </c>
      <c r="C14" s="11">
        <v>39.8</v>
      </c>
      <c r="D14" s="32">
        <f>85956568/58175310*100</f>
        <v>147.75437896248428</v>
      </c>
      <c r="E14" s="34">
        <f>(345616227/(58175310*(365-6.3)))*100</f>
        <v>1.6562429472494917</v>
      </c>
      <c r="F14" s="32">
        <f>85956568/301318.38</f>
        <v>285.2682534666488</v>
      </c>
    </row>
    <row r="15" spans="1:6" ht="9" customHeight="1">
      <c r="A15" s="48">
        <v>2005</v>
      </c>
      <c r="B15" s="11">
        <v>32.2</v>
      </c>
      <c r="C15" s="11">
        <v>40.1</v>
      </c>
      <c r="D15" s="32">
        <v>150</v>
      </c>
      <c r="E15" s="34">
        <v>1.685731932979357</v>
      </c>
      <c r="F15" s="32">
        <v>293.1563472948354</v>
      </c>
    </row>
    <row r="16" spans="1:11" ht="9" customHeight="1">
      <c r="A16" s="12"/>
      <c r="B16" s="5"/>
      <c r="C16" s="5"/>
      <c r="D16" s="32"/>
      <c r="E16" s="34"/>
      <c r="F16" s="5"/>
      <c r="K16" s="115"/>
    </row>
    <row r="17" spans="1:11" ht="9" customHeight="1">
      <c r="A17" s="241" t="s">
        <v>119</v>
      </c>
      <c r="B17" s="241"/>
      <c r="C17" s="241"/>
      <c r="D17" s="241"/>
      <c r="E17" s="241"/>
      <c r="F17" s="241"/>
      <c r="K17" s="115"/>
    </row>
    <row r="18" spans="1:16" ht="9" customHeight="1">
      <c r="A18" s="5"/>
      <c r="B18" s="5"/>
      <c r="C18" s="5"/>
      <c r="D18" s="105"/>
      <c r="E18" s="106"/>
      <c r="F18" s="105"/>
      <c r="G18" s="104"/>
      <c r="K18" s="115"/>
      <c r="P18" s="17"/>
    </row>
    <row r="19" spans="1:17" ht="9" customHeight="1">
      <c r="A19" s="183" t="s">
        <v>1</v>
      </c>
      <c r="B19" s="191">
        <v>27</v>
      </c>
      <c r="C19" s="191">
        <v>30.8</v>
      </c>
      <c r="D19" s="192">
        <v>75.91568056445143</v>
      </c>
      <c r="E19" s="193">
        <v>0.7093611427734385</v>
      </c>
      <c r="F19" s="194">
        <v>130.08499964176698</v>
      </c>
      <c r="G19" s="102"/>
      <c r="H19" s="102"/>
      <c r="I19" s="17"/>
      <c r="J19" s="17"/>
      <c r="K19" s="116"/>
      <c r="L19" s="17"/>
      <c r="M19" s="102"/>
      <c r="N19" s="92"/>
      <c r="O19" s="102"/>
      <c r="P19" s="17"/>
      <c r="Q19" s="118"/>
    </row>
    <row r="20" spans="1:17" ht="9" customHeight="1">
      <c r="A20" s="183" t="s">
        <v>120</v>
      </c>
      <c r="B20" s="191">
        <v>28.7</v>
      </c>
      <c r="C20" s="191">
        <v>38.3</v>
      </c>
      <c r="D20" s="192">
        <v>676.5879883344551</v>
      </c>
      <c r="E20" s="193">
        <v>7.172884585539174</v>
      </c>
      <c r="F20" s="194">
        <v>258.78053713487213</v>
      </c>
      <c r="G20" s="102"/>
      <c r="H20" s="102"/>
      <c r="I20" s="17"/>
      <c r="J20" s="17"/>
      <c r="K20" s="116"/>
      <c r="L20" s="17"/>
      <c r="M20" s="102"/>
      <c r="N20" s="92"/>
      <c r="O20" s="102"/>
      <c r="P20" s="17"/>
      <c r="Q20" s="118"/>
    </row>
    <row r="21" spans="1:17" ht="9" customHeight="1">
      <c r="A21" s="183" t="s">
        <v>3</v>
      </c>
      <c r="B21" s="191">
        <v>34.3</v>
      </c>
      <c r="C21" s="191">
        <v>36.6</v>
      </c>
      <c r="D21" s="192">
        <v>106.77216484811964</v>
      </c>
      <c r="E21" s="193">
        <v>0.7900795311122338</v>
      </c>
      <c r="F21" s="194">
        <v>427.1030222773522</v>
      </c>
      <c r="G21" s="17"/>
      <c r="H21" s="102"/>
      <c r="I21" s="17"/>
      <c r="J21" s="17"/>
      <c r="K21" s="116"/>
      <c r="L21" s="17"/>
      <c r="M21" s="102"/>
      <c r="N21" s="92"/>
      <c r="O21" s="102"/>
      <c r="P21" s="17"/>
      <c r="Q21" s="118"/>
    </row>
    <row r="22" spans="1:17" ht="9" customHeight="1">
      <c r="A22" s="183" t="s">
        <v>4</v>
      </c>
      <c r="B22" s="191">
        <v>35</v>
      </c>
      <c r="C22" s="191">
        <v>50.4</v>
      </c>
      <c r="D22" s="192">
        <v>805.7301526184198</v>
      </c>
      <c r="E22" s="193">
        <v>11.50089512285005</v>
      </c>
      <c r="F22" s="194">
        <v>589.01506744412</v>
      </c>
      <c r="G22" s="102"/>
      <c r="H22" s="102"/>
      <c r="I22" s="17"/>
      <c r="J22" s="17"/>
      <c r="K22" s="116"/>
      <c r="L22" s="17"/>
      <c r="M22" s="102"/>
      <c r="N22" s="92"/>
      <c r="O22" s="102"/>
      <c r="P22" s="17"/>
      <c r="Q22" s="118"/>
    </row>
    <row r="23" spans="1:17" s="35" customFormat="1" ht="9" customHeight="1">
      <c r="A23" s="185" t="s">
        <v>121</v>
      </c>
      <c r="B23" s="195">
        <v>36.7</v>
      </c>
      <c r="C23" s="191">
        <v>59</v>
      </c>
      <c r="D23" s="196">
        <v>1034.7542308062984</v>
      </c>
      <c r="E23" s="197">
        <v>15.10896817312361</v>
      </c>
      <c r="F23" s="198">
        <v>681.928588417172</v>
      </c>
      <c r="G23" s="34"/>
      <c r="H23" s="103"/>
      <c r="I23" s="113"/>
      <c r="J23" s="113"/>
      <c r="K23" s="116"/>
      <c r="L23" s="113"/>
      <c r="M23" s="102"/>
      <c r="N23" s="117"/>
      <c r="O23" s="102"/>
      <c r="P23" s="113"/>
      <c r="Q23" s="118"/>
    </row>
    <row r="24" spans="1:17" s="35" customFormat="1" ht="9" customHeight="1">
      <c r="A24" s="185" t="s">
        <v>5</v>
      </c>
      <c r="B24" s="195">
        <v>32.2</v>
      </c>
      <c r="C24" s="191">
        <v>39.3</v>
      </c>
      <c r="D24" s="196">
        <v>585.4495789203795</v>
      </c>
      <c r="E24" s="197">
        <v>8.03056830067768</v>
      </c>
      <c r="F24" s="198">
        <v>478.24276208735444</v>
      </c>
      <c r="G24" s="103"/>
      <c r="H24" s="103"/>
      <c r="I24" s="113"/>
      <c r="J24" s="113"/>
      <c r="K24" s="116"/>
      <c r="L24" s="113"/>
      <c r="M24" s="102"/>
      <c r="N24" s="117"/>
      <c r="O24" s="102"/>
      <c r="P24" s="113"/>
      <c r="Q24" s="118"/>
    </row>
    <row r="25" spans="1:17" ht="9" customHeight="1">
      <c r="A25" s="199" t="s">
        <v>6</v>
      </c>
      <c r="B25" s="191">
        <v>41.1</v>
      </c>
      <c r="C25" s="191">
        <v>51.6</v>
      </c>
      <c r="D25" s="192">
        <v>281.5380531989373</v>
      </c>
      <c r="E25" s="193">
        <v>3.470551893062667</v>
      </c>
      <c r="F25" s="194">
        <v>730.4462507167568</v>
      </c>
      <c r="G25" s="102"/>
      <c r="H25" s="102"/>
      <c r="I25" s="17"/>
      <c r="J25" s="17"/>
      <c r="K25" s="116"/>
      <c r="L25" s="17"/>
      <c r="M25" s="102"/>
      <c r="N25" s="92"/>
      <c r="O25" s="102"/>
      <c r="P25" s="17"/>
      <c r="Q25" s="118"/>
    </row>
    <row r="26" spans="1:17" ht="9" customHeight="1">
      <c r="A26" s="199" t="s">
        <v>7</v>
      </c>
      <c r="B26" s="191">
        <v>24.3</v>
      </c>
      <c r="C26" s="191">
        <v>30.2</v>
      </c>
      <c r="D26" s="192">
        <v>148.82715021086887</v>
      </c>
      <c r="E26" s="193">
        <v>1.9524962791635965</v>
      </c>
      <c r="F26" s="194">
        <v>229.6502209740163</v>
      </c>
      <c r="G26" s="102"/>
      <c r="H26" s="102"/>
      <c r="I26" s="17"/>
      <c r="J26" s="17"/>
      <c r="K26" s="116"/>
      <c r="L26" s="17"/>
      <c r="M26" s="102"/>
      <c r="N26" s="92"/>
      <c r="O26" s="102"/>
      <c r="P26" s="17"/>
      <c r="Q26" s="118"/>
    </row>
    <row r="27" spans="1:17" ht="9" customHeight="1">
      <c r="A27" s="199" t="s">
        <v>8</v>
      </c>
      <c r="B27" s="191">
        <v>38.3</v>
      </c>
      <c r="C27" s="191">
        <v>44.3</v>
      </c>
      <c r="D27" s="192">
        <v>222.56172421041896</v>
      </c>
      <c r="E27" s="193">
        <v>2.4669777299844617</v>
      </c>
      <c r="F27" s="194">
        <v>660.0549658308048</v>
      </c>
      <c r="G27" s="102"/>
      <c r="H27" s="102"/>
      <c r="I27" s="17"/>
      <c r="J27" s="17"/>
      <c r="K27" s="116"/>
      <c r="L27" s="17"/>
      <c r="M27" s="102"/>
      <c r="N27" s="92"/>
      <c r="O27" s="102"/>
      <c r="P27" s="17"/>
      <c r="Q27" s="118"/>
    </row>
    <row r="28" spans="1:17" ht="9" customHeight="1">
      <c r="A28" s="199" t="s">
        <v>9</v>
      </c>
      <c r="B28" s="191">
        <v>28.2</v>
      </c>
      <c r="C28" s="191">
        <v>47.6</v>
      </c>
      <c r="D28" s="192">
        <v>196.8660022200838</v>
      </c>
      <c r="E28" s="193">
        <v>2.476160034701536</v>
      </c>
      <c r="F28" s="194">
        <v>375.9118863299113</v>
      </c>
      <c r="G28" s="102"/>
      <c r="H28" s="102"/>
      <c r="I28" s="17"/>
      <c r="J28" s="17"/>
      <c r="K28" s="116"/>
      <c r="L28" s="17"/>
      <c r="M28" s="102"/>
      <c r="N28" s="92"/>
      <c r="O28" s="102"/>
      <c r="P28" s="17"/>
      <c r="Q28" s="118"/>
    </row>
    <row r="29" spans="1:17" ht="9" customHeight="1">
      <c r="A29" s="199" t="s">
        <v>10</v>
      </c>
      <c r="B29" s="191">
        <v>31.9</v>
      </c>
      <c r="C29" s="191">
        <v>36.3</v>
      </c>
      <c r="D29" s="192">
        <v>305.80571055389584</v>
      </c>
      <c r="E29" s="193">
        <v>3.1408688103040574</v>
      </c>
      <c r="F29" s="194">
        <v>483.8694483791296</v>
      </c>
      <c r="G29" s="102"/>
      <c r="H29" s="102"/>
      <c r="I29" s="17"/>
      <c r="J29" s="17"/>
      <c r="K29" s="116"/>
      <c r="L29" s="17"/>
      <c r="M29" s="102"/>
      <c r="N29" s="92"/>
      <c r="O29" s="102"/>
      <c r="P29" s="17"/>
      <c r="Q29" s="118"/>
    </row>
    <row r="30" spans="1:17" ht="9" customHeight="1">
      <c r="A30" s="199" t="s">
        <v>11</v>
      </c>
      <c r="B30" s="191">
        <v>32.4</v>
      </c>
      <c r="C30" s="191">
        <v>34.6</v>
      </c>
      <c r="D30" s="192">
        <v>246.85182830507912</v>
      </c>
      <c r="E30" s="193">
        <v>1.9621532772780435</v>
      </c>
      <c r="F30" s="194">
        <v>254.83973585744624</v>
      </c>
      <c r="G30" s="102"/>
      <c r="H30" s="102"/>
      <c r="I30" s="17"/>
      <c r="J30" s="17"/>
      <c r="K30" s="116"/>
      <c r="L30" s="17"/>
      <c r="M30" s="102"/>
      <c r="N30" s="92"/>
      <c r="O30" s="102"/>
      <c r="P30" s="17"/>
      <c r="Q30" s="118"/>
    </row>
    <row r="31" spans="1:17" ht="9" customHeight="1">
      <c r="A31" s="199" t="s">
        <v>12</v>
      </c>
      <c r="B31" s="191">
        <v>27.9</v>
      </c>
      <c r="C31" s="191">
        <v>38.2</v>
      </c>
      <c r="D31" s="192">
        <v>138.59180859554533</v>
      </c>
      <c r="E31" s="193">
        <v>2.370877251733281</v>
      </c>
      <c r="F31" s="194">
        <v>219.60932777391517</v>
      </c>
      <c r="G31" s="102"/>
      <c r="H31" s="102"/>
      <c r="I31" s="17"/>
      <c r="J31" s="17"/>
      <c r="K31" s="116"/>
      <c r="L31" s="17"/>
      <c r="M31" s="102"/>
      <c r="N31" s="92"/>
      <c r="O31" s="102"/>
      <c r="P31" s="17"/>
      <c r="Q31" s="118"/>
    </row>
    <row r="32" spans="1:17" ht="9" customHeight="1">
      <c r="A32" s="199" t="s">
        <v>13</v>
      </c>
      <c r="B32" s="191">
        <v>48.7</v>
      </c>
      <c r="C32" s="191">
        <v>49.2</v>
      </c>
      <c r="D32" s="192">
        <v>198.8223671419844</v>
      </c>
      <c r="E32" s="193">
        <v>1.6342525657170128</v>
      </c>
      <c r="F32" s="194">
        <v>633.6704577694205</v>
      </c>
      <c r="G32" s="102"/>
      <c r="H32" s="102"/>
      <c r="I32" s="17"/>
      <c r="J32" s="17"/>
      <c r="K32" s="116"/>
      <c r="L32" s="17"/>
      <c r="M32" s="102"/>
      <c r="N32" s="92"/>
      <c r="O32" s="102"/>
      <c r="P32" s="17"/>
      <c r="Q32" s="118"/>
    </row>
    <row r="33" spans="1:17" ht="9" customHeight="1">
      <c r="A33" s="199" t="s">
        <v>14</v>
      </c>
      <c r="B33" s="191">
        <v>28.8</v>
      </c>
      <c r="C33" s="191">
        <v>33.4</v>
      </c>
      <c r="D33" s="192">
        <v>120.46668300507636</v>
      </c>
      <c r="E33" s="193">
        <v>1.587380096282839</v>
      </c>
      <c r="F33" s="194">
        <v>146.6051765772747</v>
      </c>
      <c r="G33" s="102"/>
      <c r="H33" s="102"/>
      <c r="I33" s="17"/>
      <c r="J33" s="17"/>
      <c r="K33" s="116"/>
      <c r="L33" s="17"/>
      <c r="M33" s="102"/>
      <c r="N33" s="92"/>
      <c r="O33" s="102"/>
      <c r="P33" s="17"/>
      <c r="Q33" s="118"/>
    </row>
    <row r="34" spans="1:17" ht="9" customHeight="1">
      <c r="A34" s="199" t="s">
        <v>15</v>
      </c>
      <c r="B34" s="191">
        <v>22.7</v>
      </c>
      <c r="C34" s="191">
        <v>24.3</v>
      </c>
      <c r="D34" s="192">
        <v>62.321525647194086</v>
      </c>
      <c r="E34" s="193">
        <v>0.6474709812387424</v>
      </c>
      <c r="F34" s="194">
        <v>44.95028934037605</v>
      </c>
      <c r="G34" s="102"/>
      <c r="H34" s="102"/>
      <c r="I34" s="17"/>
      <c r="J34" s="17"/>
      <c r="K34" s="116"/>
      <c r="L34" s="17"/>
      <c r="M34" s="102"/>
      <c r="N34" s="92"/>
      <c r="O34" s="102"/>
      <c r="P34" s="17"/>
      <c r="Q34" s="118"/>
    </row>
    <row r="35" spans="1:17" ht="9" customHeight="1">
      <c r="A35" s="199" t="s">
        <v>16</v>
      </c>
      <c r="B35" s="191">
        <v>36.9</v>
      </c>
      <c r="C35" s="191">
        <v>38.7</v>
      </c>
      <c r="D35" s="192">
        <v>77.83648438297416</v>
      </c>
      <c r="E35" s="193">
        <v>0.922860382441345</v>
      </c>
      <c r="F35" s="194">
        <v>331.6260787153133</v>
      </c>
      <c r="G35" s="102"/>
      <c r="H35" s="102"/>
      <c r="I35" s="17"/>
      <c r="J35" s="17"/>
      <c r="K35" s="116"/>
      <c r="L35" s="17"/>
      <c r="M35" s="102"/>
      <c r="N35" s="92"/>
      <c r="O35" s="102"/>
      <c r="P35" s="17"/>
      <c r="Q35" s="118"/>
    </row>
    <row r="36" spans="1:17" ht="9" customHeight="1">
      <c r="A36" s="199" t="s">
        <v>17</v>
      </c>
      <c r="B36" s="191">
        <v>23.9</v>
      </c>
      <c r="C36" s="191">
        <v>27.6</v>
      </c>
      <c r="D36" s="192">
        <v>60.95417321786033</v>
      </c>
      <c r="E36" s="193">
        <v>0.7077588752035122</v>
      </c>
      <c r="F36" s="194">
        <v>128.1520722805676</v>
      </c>
      <c r="G36" s="102"/>
      <c r="H36" s="102"/>
      <c r="I36" s="17"/>
      <c r="J36" s="17"/>
      <c r="K36" s="116"/>
      <c r="L36" s="17"/>
      <c r="M36" s="102"/>
      <c r="N36" s="92"/>
      <c r="O36" s="102"/>
      <c r="P36" s="17"/>
      <c r="Q36" s="118"/>
    </row>
    <row r="37" spans="1:17" ht="9" customHeight="1">
      <c r="A37" s="199" t="s">
        <v>18</v>
      </c>
      <c r="B37" s="191">
        <v>16</v>
      </c>
      <c r="C37" s="191">
        <v>20.9</v>
      </c>
      <c r="D37" s="192">
        <v>76.27718834236934</v>
      </c>
      <c r="E37" s="193">
        <v>0.8229703523184275</v>
      </c>
      <c r="F37" s="194">
        <v>45.12992502959095</v>
      </c>
      <c r="G37" s="102"/>
      <c r="H37" s="102"/>
      <c r="I37" s="17"/>
      <c r="J37" s="17"/>
      <c r="K37" s="116"/>
      <c r="L37" s="17"/>
      <c r="M37" s="102"/>
      <c r="N37" s="92"/>
      <c r="O37" s="102"/>
      <c r="P37" s="17"/>
      <c r="Q37" s="118"/>
    </row>
    <row r="38" spans="1:17" ht="9" customHeight="1">
      <c r="A38" s="199" t="s">
        <v>19</v>
      </c>
      <c r="B38" s="191">
        <v>20.6</v>
      </c>
      <c r="C38" s="191">
        <v>28.7</v>
      </c>
      <c r="D38" s="192">
        <v>73.87325254798174</v>
      </c>
      <c r="E38" s="193">
        <v>1.1391297468138095</v>
      </c>
      <c r="F38" s="194">
        <v>97.87613846975077</v>
      </c>
      <c r="G38" s="102"/>
      <c r="H38" s="102"/>
      <c r="I38" s="17"/>
      <c r="J38" s="17"/>
      <c r="K38" s="116"/>
      <c r="L38" s="17"/>
      <c r="M38" s="102"/>
      <c r="N38" s="92"/>
      <c r="O38" s="102"/>
      <c r="P38" s="17"/>
      <c r="Q38" s="118"/>
    </row>
    <row r="39" spans="1:17" ht="9" customHeight="1">
      <c r="A39" s="199" t="s">
        <v>20</v>
      </c>
      <c r="B39" s="191">
        <v>32.4</v>
      </c>
      <c r="C39" s="191">
        <v>38</v>
      </c>
      <c r="D39" s="192">
        <v>90.83038178653943</v>
      </c>
      <c r="E39" s="193">
        <v>0.8108032916962589</v>
      </c>
      <c r="F39" s="194">
        <v>177.2301002668077</v>
      </c>
      <c r="G39" s="102"/>
      <c r="H39" s="102"/>
      <c r="I39" s="17"/>
      <c r="J39" s="17"/>
      <c r="K39" s="116"/>
      <c r="L39" s="17"/>
      <c r="M39" s="102"/>
      <c r="N39" s="102"/>
      <c r="O39" s="102"/>
      <c r="P39" s="17"/>
      <c r="Q39" s="118"/>
    </row>
    <row r="40" spans="1:17" ht="9" customHeight="1">
      <c r="A40" s="199" t="s">
        <v>21</v>
      </c>
      <c r="B40" s="191">
        <v>22.9</v>
      </c>
      <c r="C40" s="191">
        <v>34.9</v>
      </c>
      <c r="D40" s="192">
        <v>118.81703680090247</v>
      </c>
      <c r="E40" s="193">
        <v>1.7711607962142162</v>
      </c>
      <c r="F40" s="194">
        <v>81.8476547630562</v>
      </c>
      <c r="G40" s="102"/>
      <c r="H40" s="102"/>
      <c r="I40" s="17"/>
      <c r="J40" s="17"/>
      <c r="K40" s="116"/>
      <c r="L40" s="17"/>
      <c r="M40" s="102"/>
      <c r="N40" s="92"/>
      <c r="O40" s="102"/>
      <c r="P40" s="17"/>
      <c r="Q40" s="118"/>
    </row>
    <row r="41" spans="1:17" ht="9" customHeight="1">
      <c r="A41" s="200" t="s">
        <v>33</v>
      </c>
      <c r="B41" s="201">
        <v>32.6</v>
      </c>
      <c r="C41" s="201">
        <v>40.8</v>
      </c>
      <c r="D41" s="202">
        <v>157.3522304698019</v>
      </c>
      <c r="E41" s="203">
        <v>1.7311052843108938</v>
      </c>
      <c r="F41" s="204">
        <v>308.7729176476452</v>
      </c>
      <c r="H41" s="102"/>
      <c r="I41" s="17"/>
      <c r="J41" s="17"/>
      <c r="K41" s="116"/>
      <c r="L41" s="17"/>
      <c r="M41" s="102"/>
      <c r="N41" s="92"/>
      <c r="O41" s="102"/>
      <c r="P41" s="17"/>
      <c r="Q41" s="118"/>
    </row>
    <row r="42" spans="1:13" ht="9" customHeight="1">
      <c r="A42" s="7"/>
      <c r="B42" s="19"/>
      <c r="C42" s="7"/>
      <c r="D42" s="3"/>
      <c r="E42" s="7"/>
      <c r="F42" s="19"/>
      <c r="I42" s="17"/>
      <c r="J42" s="17"/>
      <c r="K42" s="116"/>
      <c r="M42" s="102"/>
    </row>
    <row r="43" spans="1:13" ht="9" customHeight="1">
      <c r="A43" s="4"/>
      <c r="B43" s="4"/>
      <c r="C43" s="4"/>
      <c r="D43" s="4"/>
      <c r="E43" s="4"/>
      <c r="F43" s="4"/>
      <c r="I43" s="17"/>
      <c r="J43" s="17"/>
      <c r="K43" s="116"/>
      <c r="M43" s="102"/>
    </row>
    <row r="44" spans="1:18" s="39" customFormat="1" ht="9" customHeight="1">
      <c r="A44" s="45" t="s">
        <v>142</v>
      </c>
      <c r="B44" s="57"/>
      <c r="C44" s="57"/>
      <c r="D44" s="57"/>
      <c r="E44" s="57"/>
      <c r="F44" s="58"/>
      <c r="G44" s="57"/>
      <c r="H44" s="57"/>
      <c r="I44" s="114"/>
      <c r="J44" s="114"/>
      <c r="K44" s="116"/>
      <c r="L44" s="57"/>
      <c r="M44" s="102"/>
      <c r="N44" s="59"/>
      <c r="O44" s="59"/>
      <c r="P44" s="59"/>
      <c r="Q44" s="59"/>
      <c r="R44" s="59"/>
    </row>
    <row r="45" spans="1:6" s="36" customFormat="1" ht="9" customHeight="1">
      <c r="A45" s="38" t="s">
        <v>48</v>
      </c>
      <c r="B45" s="91"/>
      <c r="C45" s="91"/>
      <c r="D45" s="91"/>
      <c r="E45" s="91"/>
      <c r="F45" s="91"/>
    </row>
    <row r="46" spans="1:6" ht="9" customHeight="1">
      <c r="A46" s="5" t="s">
        <v>84</v>
      </c>
      <c r="B46" s="4"/>
      <c r="C46" s="4"/>
      <c r="D46" s="4"/>
      <c r="E46" s="4"/>
      <c r="F46" s="4"/>
    </row>
    <row r="47" spans="1:6" ht="9" customHeight="1">
      <c r="A47" s="5"/>
      <c r="B47" s="4"/>
      <c r="C47" s="4"/>
      <c r="D47" s="4"/>
      <c r="E47" s="4"/>
      <c r="F47" s="4"/>
    </row>
    <row r="48" spans="1:6" ht="9" customHeight="1">
      <c r="A48" s="5"/>
      <c r="B48" s="4"/>
      <c r="C48" s="4"/>
      <c r="D48" s="4"/>
      <c r="E48" s="4"/>
      <c r="F48" s="4"/>
    </row>
    <row r="49" spans="1:6" ht="9" customHeight="1">
      <c r="A49" s="5"/>
      <c r="B49" s="4"/>
      <c r="C49" s="4"/>
      <c r="D49" s="4"/>
      <c r="E49" s="4"/>
      <c r="F49" s="4"/>
    </row>
    <row r="50" spans="1:6" ht="9" customHeight="1">
      <c r="A50" s="5"/>
      <c r="B50" s="4"/>
      <c r="C50" s="4"/>
      <c r="D50" s="4"/>
      <c r="E50" s="4"/>
      <c r="F50" s="4"/>
    </row>
    <row r="51" spans="1:6" ht="9" customHeight="1">
      <c r="A51" s="5"/>
      <c r="B51" s="4"/>
      <c r="C51" s="4"/>
      <c r="D51" s="4"/>
      <c r="E51" s="4"/>
      <c r="F51" s="4"/>
    </row>
    <row r="52" spans="1:6" ht="9" customHeight="1">
      <c r="A52" s="5"/>
      <c r="B52" s="4"/>
      <c r="C52" s="4"/>
      <c r="D52" s="4"/>
      <c r="E52" s="4"/>
      <c r="F52" s="4"/>
    </row>
    <row r="53" spans="1:6" ht="9" customHeight="1">
      <c r="A53" s="5"/>
      <c r="B53" s="4"/>
      <c r="C53" s="4"/>
      <c r="D53" s="4"/>
      <c r="E53" s="4"/>
      <c r="F53" s="4"/>
    </row>
    <row r="54" spans="1:6" ht="9" customHeight="1">
      <c r="A54" s="5"/>
      <c r="B54" s="4"/>
      <c r="C54" s="4"/>
      <c r="D54" s="4"/>
      <c r="E54" s="4"/>
      <c r="F54" s="4"/>
    </row>
    <row r="55" spans="1:6" ht="9" customHeight="1">
      <c r="A55" s="5"/>
      <c r="B55" s="4"/>
      <c r="C55" s="4"/>
      <c r="D55" s="4"/>
      <c r="E55" s="4"/>
      <c r="F55" s="4"/>
    </row>
    <row r="56" spans="1:6" ht="9" customHeight="1">
      <c r="A56" s="5"/>
      <c r="B56" s="4"/>
      <c r="C56" s="4"/>
      <c r="D56" s="4"/>
      <c r="E56" s="4"/>
      <c r="F56" s="4"/>
    </row>
    <row r="57" spans="1:6" ht="9" customHeight="1">
      <c r="A57" s="5"/>
      <c r="B57" s="4"/>
      <c r="C57" s="4"/>
      <c r="D57" s="4"/>
      <c r="E57" s="4"/>
      <c r="F57" s="4"/>
    </row>
    <row r="58" spans="1:6" ht="9" customHeight="1">
      <c r="A58" s="5"/>
      <c r="B58" s="4"/>
      <c r="C58" s="4"/>
      <c r="D58" s="4"/>
      <c r="E58" s="4"/>
      <c r="F58" s="4"/>
    </row>
    <row r="59" spans="1:6" ht="9" customHeight="1">
      <c r="A59" s="5"/>
      <c r="B59" s="4"/>
      <c r="C59" s="4"/>
      <c r="D59" s="4"/>
      <c r="E59" s="4"/>
      <c r="F59" s="4"/>
    </row>
    <row r="60" spans="1:6" ht="9" customHeight="1">
      <c r="A60" s="5"/>
      <c r="B60" s="4"/>
      <c r="C60" s="4"/>
      <c r="D60" s="4"/>
      <c r="E60" s="4"/>
      <c r="F60" s="4"/>
    </row>
    <row r="61" spans="1:6" ht="9" customHeight="1">
      <c r="A61" s="5"/>
      <c r="B61" s="4"/>
      <c r="C61" s="4"/>
      <c r="D61" s="4"/>
      <c r="E61" s="4"/>
      <c r="F61" s="4"/>
    </row>
    <row r="62" spans="1:6" ht="9" customHeight="1">
      <c r="A62" s="5"/>
      <c r="B62" s="4"/>
      <c r="C62" s="4"/>
      <c r="D62" s="4"/>
      <c r="E62" s="4"/>
      <c r="F62" s="4"/>
    </row>
    <row r="63" spans="1:6" ht="9" customHeight="1">
      <c r="A63" s="5"/>
      <c r="B63" s="4"/>
      <c r="C63" s="4"/>
      <c r="D63" s="4"/>
      <c r="E63" s="4"/>
      <c r="F63" s="4"/>
    </row>
    <row r="64" spans="1:6" ht="9" customHeight="1">
      <c r="A64" s="5"/>
      <c r="B64" s="4"/>
      <c r="C64" s="4"/>
      <c r="D64" s="4"/>
      <c r="E64" s="4"/>
      <c r="F64" s="4"/>
    </row>
    <row r="65" spans="1:6" ht="9" customHeight="1">
      <c r="A65" s="5"/>
      <c r="B65" s="4"/>
      <c r="C65" s="4"/>
      <c r="D65" s="4"/>
      <c r="E65" s="4"/>
      <c r="F65" s="4"/>
    </row>
    <row r="66" spans="1:6" ht="9" customHeight="1">
      <c r="A66" s="5"/>
      <c r="B66" s="4"/>
      <c r="C66" s="4"/>
      <c r="D66" s="4"/>
      <c r="E66" s="4"/>
      <c r="F66" s="4"/>
    </row>
    <row r="67" spans="1:6" ht="9" customHeight="1">
      <c r="A67" s="5"/>
      <c r="B67" s="4"/>
      <c r="C67" s="4"/>
      <c r="D67" s="4"/>
      <c r="E67" s="4"/>
      <c r="F67" s="4"/>
    </row>
    <row r="68" spans="1:6" ht="9" customHeight="1">
      <c r="A68" s="5"/>
      <c r="B68" s="4"/>
      <c r="C68" s="4"/>
      <c r="D68" s="4"/>
      <c r="E68" s="4"/>
      <c r="F68" s="4"/>
    </row>
    <row r="69" spans="1:6" ht="9" customHeight="1">
      <c r="A69" s="5"/>
      <c r="B69" s="4"/>
      <c r="C69" s="4"/>
      <c r="D69" s="4"/>
      <c r="E69" s="4"/>
      <c r="F69" s="4"/>
    </row>
    <row r="70" ht="9" customHeight="1"/>
    <row r="71" spans="1:6" ht="9" customHeight="1">
      <c r="A71" s="5"/>
      <c r="B71" s="4"/>
      <c r="C71" s="4"/>
      <c r="D71" s="4"/>
      <c r="E71" s="4"/>
      <c r="F71" s="4"/>
    </row>
    <row r="72" spans="1:6" ht="9" customHeight="1">
      <c r="A72" s="5"/>
      <c r="B72" s="4"/>
      <c r="C72" s="4"/>
      <c r="D72" s="4"/>
      <c r="E72" s="4"/>
      <c r="F72" s="4"/>
    </row>
    <row r="73" ht="9" customHeight="1"/>
    <row r="74" ht="9" customHeight="1"/>
    <row r="75" ht="9" customHeight="1"/>
    <row r="76" spans="1:6" ht="9.75" customHeight="1">
      <c r="A76" s="37"/>
      <c r="B76" s="37"/>
      <c r="C76" s="37"/>
      <c r="D76" s="37"/>
      <c r="E76" s="37"/>
      <c r="F76" s="37"/>
    </row>
    <row r="77" ht="9" customHeight="1"/>
    <row r="78" ht="9" customHeight="1"/>
  </sheetData>
  <mergeCells count="7">
    <mergeCell ref="A17:F17"/>
    <mergeCell ref="A1:F1"/>
    <mergeCell ref="D5:D6"/>
    <mergeCell ref="E5:E6"/>
    <mergeCell ref="F5:F6"/>
    <mergeCell ref="B5:C5"/>
    <mergeCell ref="A5:A6"/>
  </mergeCells>
  <printOptions/>
  <pageMargins left="0.6692913385826772" right="0.7086614173228347" top="0.984251968503937" bottom="0.7874015748031497" header="0" footer="0.8661417322834646"/>
  <pageSetup horizontalDpi="300" verticalDpi="300" orientation="portrait" paperSize="9" r:id="rId1"/>
  <headerFooter alignWithMargins="0">
    <oddFooter>&amp;C476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zoomScaleSheetLayoutView="100" workbookViewId="0" topLeftCell="A1">
      <selection activeCell="A2" sqref="A2"/>
    </sheetView>
  </sheetViews>
  <sheetFormatPr defaultColWidth="9.140625" defaultRowHeight="9" customHeight="1"/>
  <cols>
    <col min="1" max="1" width="22.57421875" style="0" customWidth="1"/>
    <col min="2" max="3" width="10.8515625" style="0" customWidth="1"/>
    <col min="4" max="4" width="0.85546875" style="0" customWidth="1"/>
    <col min="5" max="6" width="10.8515625" style="0" customWidth="1"/>
    <col min="7" max="7" width="0.85546875" style="0" customWidth="1"/>
    <col min="8" max="9" width="10.8515625" style="0" customWidth="1"/>
    <col min="10" max="10" width="7.28125" style="0" bestFit="1" customWidth="1"/>
  </cols>
  <sheetData>
    <row r="1" spans="1:9" ht="12.75" customHeight="1">
      <c r="A1" s="221" t="s">
        <v>151</v>
      </c>
      <c r="B1" s="221"/>
      <c r="C1" s="221"/>
      <c r="D1" s="221"/>
      <c r="E1" s="221"/>
      <c r="F1" s="221"/>
      <c r="G1" s="221"/>
      <c r="H1" s="221"/>
      <c r="I1" s="221"/>
    </row>
    <row r="2" spans="1:9" ht="18" customHeight="1">
      <c r="A2" s="5"/>
      <c r="B2" s="5"/>
      <c r="C2" s="5"/>
      <c r="D2" s="5"/>
      <c r="E2" s="5"/>
      <c r="F2" s="5"/>
      <c r="G2" s="5"/>
      <c r="H2" s="5"/>
      <c r="I2" s="5"/>
    </row>
    <row r="3" s="2" customFormat="1" ht="12.75" customHeight="1">
      <c r="A3" s="9" t="s">
        <v>128</v>
      </c>
    </row>
    <row r="4" spans="1:9" ht="7.5" customHeight="1">
      <c r="A4" s="5"/>
      <c r="B4" s="5"/>
      <c r="C4" s="5"/>
      <c r="D4" s="7"/>
      <c r="E4" s="5"/>
      <c r="F4" s="5"/>
      <c r="G4" s="7"/>
      <c r="H4" s="5"/>
      <c r="I4" s="5"/>
    </row>
    <row r="5" spans="1:9" ht="18" customHeight="1">
      <c r="A5" s="215" t="s">
        <v>49</v>
      </c>
      <c r="B5" s="217" t="s">
        <v>70</v>
      </c>
      <c r="C5" s="217"/>
      <c r="D5" s="95"/>
      <c r="E5" s="217" t="s">
        <v>71</v>
      </c>
      <c r="F5" s="217"/>
      <c r="G5" s="95"/>
      <c r="H5" s="217" t="s">
        <v>29</v>
      </c>
      <c r="I5" s="217"/>
    </row>
    <row r="6" spans="1:9" ht="33.75" customHeight="1">
      <c r="A6" s="216"/>
      <c r="B6" s="44" t="s">
        <v>0</v>
      </c>
      <c r="C6" s="124" t="s">
        <v>41</v>
      </c>
      <c r="D6" s="22"/>
      <c r="E6" s="44" t="s">
        <v>0</v>
      </c>
      <c r="F6" s="124" t="s">
        <v>42</v>
      </c>
      <c r="G6" s="22"/>
      <c r="H6" s="44" t="s">
        <v>0</v>
      </c>
      <c r="I6" s="124" t="s">
        <v>43</v>
      </c>
    </row>
    <row r="7" spans="1:9" ht="9" customHeight="1">
      <c r="A7" s="10"/>
      <c r="B7" s="10"/>
      <c r="C7" s="18"/>
      <c r="D7" s="18"/>
      <c r="E7" s="10"/>
      <c r="F7" s="18"/>
      <c r="G7" s="18"/>
      <c r="H7" s="10"/>
      <c r="I7" s="18"/>
    </row>
    <row r="8" spans="1:9" ht="9" customHeight="1">
      <c r="A8" s="60" t="s">
        <v>44</v>
      </c>
      <c r="B8" s="49">
        <v>40086751</v>
      </c>
      <c r="C8" s="49">
        <v>173346659</v>
      </c>
      <c r="D8" s="49"/>
      <c r="E8" s="49">
        <v>29324237</v>
      </c>
      <c r="F8" s="49">
        <v>118023647</v>
      </c>
      <c r="G8" s="49"/>
      <c r="H8" s="49">
        <f>SUM(B8,E8)</f>
        <v>69410988</v>
      </c>
      <c r="I8" s="49">
        <f>SUM(C8,F8)</f>
        <v>291370306</v>
      </c>
    </row>
    <row r="9" spans="1:9" ht="9" customHeight="1">
      <c r="A9" s="48">
        <v>1997</v>
      </c>
      <c r="B9" s="49">
        <v>40671342</v>
      </c>
      <c r="C9" s="49">
        <v>173916564</v>
      </c>
      <c r="D9" s="49"/>
      <c r="E9" s="49">
        <v>29963670</v>
      </c>
      <c r="F9" s="49">
        <v>118359759</v>
      </c>
      <c r="G9" s="49"/>
      <c r="H9" s="49">
        <f>SUM(B9,E9)</f>
        <v>70635012</v>
      </c>
      <c r="I9" s="49">
        <f>SUM(C9,F9)</f>
        <v>292276323</v>
      </c>
    </row>
    <row r="10" spans="1:9" ht="9" customHeight="1">
      <c r="A10" s="48">
        <v>1998</v>
      </c>
      <c r="B10" s="49">
        <v>41371579</v>
      </c>
      <c r="C10" s="49">
        <v>178266093</v>
      </c>
      <c r="D10" s="49"/>
      <c r="E10" s="49">
        <v>30941982</v>
      </c>
      <c r="F10" s="49">
        <v>121242294</v>
      </c>
      <c r="G10" s="49"/>
      <c r="H10" s="49">
        <v>72313561</v>
      </c>
      <c r="I10" s="49">
        <v>299508387</v>
      </c>
    </row>
    <row r="11" spans="1:9" ht="9" customHeight="1">
      <c r="A11" s="48">
        <v>1999</v>
      </c>
      <c r="B11" s="49">
        <v>42475852</v>
      </c>
      <c r="C11" s="49">
        <v>181646770</v>
      </c>
      <c r="D11" s="49"/>
      <c r="E11" s="49">
        <v>31845086</v>
      </c>
      <c r="F11" s="49">
        <v>126667959</v>
      </c>
      <c r="G11" s="49"/>
      <c r="H11" s="49">
        <v>74320938</v>
      </c>
      <c r="I11" s="49">
        <v>308314729</v>
      </c>
    </row>
    <row r="12" spans="1:9" ht="9" customHeight="1">
      <c r="A12" s="48">
        <v>2000</v>
      </c>
      <c r="B12" s="49">
        <v>44924162</v>
      </c>
      <c r="C12" s="49">
        <v>198528158</v>
      </c>
      <c r="D12" s="49"/>
      <c r="E12" s="49">
        <v>35107475</v>
      </c>
      <c r="F12" s="49">
        <v>140356985</v>
      </c>
      <c r="G12" s="49"/>
      <c r="H12" s="49">
        <v>80031637</v>
      </c>
      <c r="I12" s="49">
        <v>338885143</v>
      </c>
    </row>
    <row r="13" spans="1:9" ht="9" customHeight="1">
      <c r="A13" s="48">
        <v>2001</v>
      </c>
      <c r="B13" s="61">
        <v>46005387</v>
      </c>
      <c r="C13" s="61">
        <v>203650860</v>
      </c>
      <c r="D13" s="61"/>
      <c r="E13" s="61">
        <v>35767981</v>
      </c>
      <c r="F13" s="61">
        <v>146672273</v>
      </c>
      <c r="G13" s="61"/>
      <c r="H13" s="49">
        <f>SUM(B13,E13)</f>
        <v>81773368</v>
      </c>
      <c r="I13" s="49">
        <f>SUM(C13,F13)</f>
        <v>350323133</v>
      </c>
    </row>
    <row r="14" spans="1:9" ht="9" customHeight="1">
      <c r="A14" s="48">
        <v>2002</v>
      </c>
      <c r="B14" s="49">
        <v>45675266</v>
      </c>
      <c r="C14" s="49">
        <v>199687120</v>
      </c>
      <c r="D14" s="49"/>
      <c r="E14" s="61">
        <v>36355046</v>
      </c>
      <c r="F14" s="61">
        <v>145559930</v>
      </c>
      <c r="G14" s="61"/>
      <c r="H14" s="49">
        <v>82030312</v>
      </c>
      <c r="I14" s="49">
        <v>345247050</v>
      </c>
    </row>
    <row r="15" spans="1:9" ht="9" customHeight="1">
      <c r="A15" s="48">
        <v>2003</v>
      </c>
      <c r="B15" s="49">
        <v>47718528</v>
      </c>
      <c r="C15" s="49">
        <v>204759892</v>
      </c>
      <c r="D15" s="49"/>
      <c r="E15" s="61">
        <v>35006124</v>
      </c>
      <c r="F15" s="61">
        <v>139653425</v>
      </c>
      <c r="G15" s="61"/>
      <c r="H15" s="49">
        <f>(B15+E15)</f>
        <v>82724652</v>
      </c>
      <c r="I15" s="49">
        <f>(C15+F15)</f>
        <v>344413317</v>
      </c>
    </row>
    <row r="16" spans="1:9" ht="9" customHeight="1">
      <c r="A16" s="48">
        <v>2004</v>
      </c>
      <c r="B16" s="49">
        <v>49240829</v>
      </c>
      <c r="C16" s="49">
        <v>204446991</v>
      </c>
      <c r="D16" s="49"/>
      <c r="E16" s="61">
        <v>36715739</v>
      </c>
      <c r="F16" s="61">
        <v>141169236</v>
      </c>
      <c r="G16" s="61"/>
      <c r="H16" s="49">
        <v>85956568</v>
      </c>
      <c r="I16" s="49">
        <v>345616227</v>
      </c>
    </row>
    <row r="17" spans="1:9" ht="9" customHeight="1">
      <c r="A17" s="48">
        <v>2005</v>
      </c>
      <c r="B17" s="49">
        <v>50211873</v>
      </c>
      <c r="C17" s="49">
        <v>206754120</v>
      </c>
      <c r="D17" s="49"/>
      <c r="E17" s="61">
        <v>38126691</v>
      </c>
      <c r="F17" s="61">
        <v>148501052</v>
      </c>
      <c r="G17" s="61"/>
      <c r="H17" s="49">
        <f>SUM(B17+E17)</f>
        <v>88338564</v>
      </c>
      <c r="I17" s="49">
        <f>SUM(C17+F17)</f>
        <v>355255172</v>
      </c>
    </row>
    <row r="18" spans="1:9" ht="9" customHeight="1">
      <c r="A18" s="48"/>
      <c r="B18" s="38"/>
      <c r="C18" s="38"/>
      <c r="D18" s="38"/>
      <c r="E18" s="38"/>
      <c r="F18" s="38"/>
      <c r="G18" s="38"/>
      <c r="H18" s="49"/>
      <c r="I18" s="49"/>
    </row>
    <row r="19" spans="1:9" ht="9" customHeight="1">
      <c r="A19" s="222" t="s">
        <v>117</v>
      </c>
      <c r="B19" s="222"/>
      <c r="C19" s="222"/>
      <c r="D19" s="222"/>
      <c r="E19" s="222"/>
      <c r="F19" s="222"/>
      <c r="G19" s="222"/>
      <c r="H19" s="222"/>
      <c r="I19" s="222"/>
    </row>
    <row r="20" spans="1:9" ht="9" customHeight="1">
      <c r="A20" s="205"/>
      <c r="B20" s="205"/>
      <c r="C20" s="206"/>
      <c r="D20" s="206"/>
      <c r="E20" s="205"/>
      <c r="F20" s="206"/>
      <c r="G20" s="206"/>
      <c r="H20" s="205"/>
      <c r="I20" s="206"/>
    </row>
    <row r="21" spans="1:11" ht="9" customHeight="1">
      <c r="A21" s="183" t="s">
        <v>1</v>
      </c>
      <c r="B21" s="184">
        <v>1979608</v>
      </c>
      <c r="C21" s="184">
        <v>6132631</v>
      </c>
      <c r="D21" s="184">
        <v>1324871</v>
      </c>
      <c r="E21" s="184">
        <v>1324871</v>
      </c>
      <c r="F21" s="184">
        <v>4930695</v>
      </c>
      <c r="G21" s="184">
        <v>11063326</v>
      </c>
      <c r="H21" s="184">
        <v>3304479</v>
      </c>
      <c r="I21" s="184">
        <v>11063326</v>
      </c>
      <c r="J21" s="17"/>
      <c r="K21" s="17"/>
    </row>
    <row r="22" spans="1:13" ht="9" customHeight="1">
      <c r="A22" s="183" t="s">
        <v>120</v>
      </c>
      <c r="B22" s="184">
        <v>559888</v>
      </c>
      <c r="C22" s="184">
        <v>2152681</v>
      </c>
      <c r="D22" s="184">
        <v>284575</v>
      </c>
      <c r="E22" s="184">
        <v>284575</v>
      </c>
      <c r="F22" s="184">
        <v>1055043</v>
      </c>
      <c r="G22" s="184">
        <v>3207724</v>
      </c>
      <c r="H22" s="184">
        <v>844463</v>
      </c>
      <c r="I22" s="184">
        <v>3207724</v>
      </c>
      <c r="J22" s="17"/>
      <c r="K22" s="17"/>
      <c r="L22" s="93"/>
      <c r="M22" s="93"/>
    </row>
    <row r="23" spans="1:11" ht="9" customHeight="1">
      <c r="A23" s="183" t="s">
        <v>3</v>
      </c>
      <c r="B23" s="184">
        <v>5441812</v>
      </c>
      <c r="C23" s="184">
        <v>13392532</v>
      </c>
      <c r="D23" s="184">
        <v>4750062</v>
      </c>
      <c r="E23" s="184">
        <v>4750062</v>
      </c>
      <c r="F23" s="184">
        <v>13629227</v>
      </c>
      <c r="G23" s="184">
        <v>27021759</v>
      </c>
      <c r="H23" s="184">
        <v>10191874</v>
      </c>
      <c r="I23" s="184">
        <v>27021759</v>
      </c>
      <c r="J23" s="17"/>
      <c r="K23" s="17"/>
    </row>
    <row r="24" spans="1:11" ht="9" customHeight="1">
      <c r="A24" s="183" t="s">
        <v>4</v>
      </c>
      <c r="B24" s="184">
        <v>3844785</v>
      </c>
      <c r="C24" s="184">
        <v>19288857</v>
      </c>
      <c r="D24" s="184">
        <v>4169837</v>
      </c>
      <c r="E24" s="184">
        <v>4169837</v>
      </c>
      <c r="F24" s="184">
        <v>21700573</v>
      </c>
      <c r="G24" s="184">
        <v>40989430</v>
      </c>
      <c r="H24" s="184">
        <v>8014622</v>
      </c>
      <c r="I24" s="184">
        <v>40989430</v>
      </c>
      <c r="J24" s="17"/>
      <c r="K24" s="17"/>
    </row>
    <row r="25" spans="1:11" ht="9" customHeight="1">
      <c r="A25" s="185" t="s">
        <v>121</v>
      </c>
      <c r="B25" s="186">
        <v>1975013</v>
      </c>
      <c r="C25" s="186">
        <v>9804962</v>
      </c>
      <c r="D25" s="186">
        <v>3071204</v>
      </c>
      <c r="E25" s="186">
        <v>3071204</v>
      </c>
      <c r="F25" s="186">
        <v>16595427</v>
      </c>
      <c r="G25" s="186">
        <v>26400389</v>
      </c>
      <c r="H25" s="186">
        <v>5046217</v>
      </c>
      <c r="I25" s="186">
        <v>26400389</v>
      </c>
      <c r="J25" s="17"/>
      <c r="K25" s="17"/>
    </row>
    <row r="26" spans="1:11" ht="9" customHeight="1">
      <c r="A26" s="185" t="s">
        <v>5</v>
      </c>
      <c r="B26" s="186">
        <v>1869772</v>
      </c>
      <c r="C26" s="186">
        <v>9483895</v>
      </c>
      <c r="D26" s="186">
        <v>1098633</v>
      </c>
      <c r="E26" s="186">
        <v>1098633</v>
      </c>
      <c r="F26" s="186">
        <v>5105146</v>
      </c>
      <c r="G26" s="186">
        <v>14589041</v>
      </c>
      <c r="H26" s="186">
        <v>2968405</v>
      </c>
      <c r="I26" s="186">
        <v>14589041</v>
      </c>
      <c r="J26" s="17"/>
      <c r="K26" s="17"/>
    </row>
    <row r="27" spans="1:11" ht="9" customHeight="1">
      <c r="A27" s="183" t="s">
        <v>6</v>
      </c>
      <c r="B27" s="184">
        <v>5260296</v>
      </c>
      <c r="C27" s="184">
        <v>25092208</v>
      </c>
      <c r="D27" s="184">
        <v>8179075</v>
      </c>
      <c r="E27" s="184">
        <v>8179075</v>
      </c>
      <c r="F27" s="184">
        <v>34266876</v>
      </c>
      <c r="G27" s="184">
        <v>59359084</v>
      </c>
      <c r="H27" s="184">
        <v>13439371</v>
      </c>
      <c r="I27" s="184">
        <v>59359084</v>
      </c>
      <c r="J27" s="17"/>
      <c r="K27" s="17"/>
    </row>
    <row r="28" spans="1:11" ht="9" customHeight="1">
      <c r="A28" s="183" t="s">
        <v>7</v>
      </c>
      <c r="B28" s="184">
        <v>1073910</v>
      </c>
      <c r="C28" s="184">
        <v>4988554</v>
      </c>
      <c r="D28" s="184">
        <v>730771</v>
      </c>
      <c r="E28" s="184">
        <v>730771</v>
      </c>
      <c r="F28" s="184">
        <v>3494560</v>
      </c>
      <c r="G28" s="184">
        <v>8483114</v>
      </c>
      <c r="H28" s="184">
        <v>1804681</v>
      </c>
      <c r="I28" s="184">
        <v>8483114</v>
      </c>
      <c r="J28" s="17"/>
      <c r="K28" s="17"/>
    </row>
    <row r="29" spans="1:11" ht="9" customHeight="1">
      <c r="A29" s="183" t="s">
        <v>8</v>
      </c>
      <c r="B29" s="184">
        <v>2396439</v>
      </c>
      <c r="C29" s="184">
        <v>10230725</v>
      </c>
      <c r="D29" s="184">
        <v>1182082</v>
      </c>
      <c r="E29" s="184">
        <v>1182082</v>
      </c>
      <c r="F29" s="184">
        <v>3981600</v>
      </c>
      <c r="G29" s="184">
        <v>14212325</v>
      </c>
      <c r="H29" s="184">
        <v>3578521</v>
      </c>
      <c r="I29" s="184">
        <v>14212325</v>
      </c>
      <c r="J29" s="17"/>
      <c r="K29" s="17"/>
    </row>
    <row r="30" spans="1:11" ht="9" customHeight="1">
      <c r="A30" s="183" t="s">
        <v>9</v>
      </c>
      <c r="B30" s="184">
        <v>6336000</v>
      </c>
      <c r="C30" s="184">
        <v>28782081</v>
      </c>
      <c r="D30" s="184">
        <v>1978171</v>
      </c>
      <c r="E30" s="184">
        <v>1978171</v>
      </c>
      <c r="F30" s="184">
        <v>8687061</v>
      </c>
      <c r="G30" s="184">
        <v>37469142</v>
      </c>
      <c r="H30" s="184">
        <v>8314171</v>
      </c>
      <c r="I30" s="184">
        <v>37469142</v>
      </c>
      <c r="J30" s="17"/>
      <c r="K30" s="17"/>
    </row>
    <row r="31" spans="1:11" ht="9" customHeight="1">
      <c r="A31" s="183" t="s">
        <v>10</v>
      </c>
      <c r="B31" s="184">
        <v>5425864</v>
      </c>
      <c r="C31" s="184">
        <v>21505247</v>
      </c>
      <c r="D31" s="184">
        <v>5699993</v>
      </c>
      <c r="E31" s="184">
        <v>5699993</v>
      </c>
      <c r="F31" s="184">
        <v>19438208</v>
      </c>
      <c r="G31" s="184">
        <v>40943455</v>
      </c>
      <c r="H31" s="184">
        <v>11125857</v>
      </c>
      <c r="I31" s="184">
        <v>40943455</v>
      </c>
      <c r="J31" s="17"/>
      <c r="K31" s="17"/>
    </row>
    <row r="32" spans="1:11" ht="9" customHeight="1">
      <c r="A32" s="183" t="s">
        <v>11</v>
      </c>
      <c r="B32" s="184">
        <v>1540020</v>
      </c>
      <c r="C32" s="184">
        <v>4080814</v>
      </c>
      <c r="D32" s="184">
        <v>614915</v>
      </c>
      <c r="E32" s="184">
        <v>614915</v>
      </c>
      <c r="F32" s="184">
        <v>2056489</v>
      </c>
      <c r="G32" s="184">
        <v>6137303</v>
      </c>
      <c r="H32" s="184">
        <v>2154935</v>
      </c>
      <c r="I32" s="184">
        <v>6137303</v>
      </c>
      <c r="J32" s="17"/>
      <c r="K32" s="17"/>
    </row>
    <row r="33" spans="1:11" ht="9" customHeight="1">
      <c r="A33" s="183" t="s">
        <v>12</v>
      </c>
      <c r="B33" s="184">
        <v>1794837</v>
      </c>
      <c r="C33" s="184">
        <v>11002401</v>
      </c>
      <c r="D33" s="184">
        <v>334069</v>
      </c>
      <c r="E33" s="184">
        <v>334069</v>
      </c>
      <c r="F33" s="184">
        <v>2046526</v>
      </c>
      <c r="G33" s="184">
        <v>13048927</v>
      </c>
      <c r="H33" s="184">
        <v>2128906</v>
      </c>
      <c r="I33" s="184">
        <v>13048927</v>
      </c>
      <c r="J33" s="17"/>
      <c r="K33" s="17"/>
    </row>
    <row r="34" spans="1:11" ht="9" customHeight="1">
      <c r="A34" s="183" t="s">
        <v>13</v>
      </c>
      <c r="B34" s="184">
        <v>4051910</v>
      </c>
      <c r="C34" s="184">
        <v>11900085</v>
      </c>
      <c r="D34" s="184">
        <v>6870015</v>
      </c>
      <c r="E34" s="184">
        <v>6870015</v>
      </c>
      <c r="F34" s="184">
        <v>20266128</v>
      </c>
      <c r="G34" s="184">
        <v>32166213</v>
      </c>
      <c r="H34" s="184">
        <v>10921925</v>
      </c>
      <c r="I34" s="184">
        <v>32166213</v>
      </c>
      <c r="J34" s="17"/>
      <c r="K34" s="17"/>
    </row>
    <row r="35" spans="1:11" ht="9" customHeight="1">
      <c r="A35" s="183" t="s">
        <v>14</v>
      </c>
      <c r="B35" s="184">
        <v>1392318</v>
      </c>
      <c r="C35" s="184">
        <v>6454717</v>
      </c>
      <c r="D35" s="184">
        <v>185551</v>
      </c>
      <c r="E35" s="184">
        <v>185551</v>
      </c>
      <c r="F35" s="184">
        <v>994862</v>
      </c>
      <c r="G35" s="184">
        <v>7449579</v>
      </c>
      <c r="H35" s="184">
        <v>1577869</v>
      </c>
      <c r="I35" s="184">
        <v>7449579</v>
      </c>
      <c r="J35" s="17"/>
      <c r="K35" s="17"/>
    </row>
    <row r="36" spans="1:11" ht="9" customHeight="1">
      <c r="A36" s="183" t="s">
        <v>15</v>
      </c>
      <c r="B36" s="184">
        <v>184637</v>
      </c>
      <c r="C36" s="184">
        <v>682843</v>
      </c>
      <c r="D36" s="184">
        <v>14838</v>
      </c>
      <c r="E36" s="184">
        <v>14838</v>
      </c>
      <c r="F36" s="184">
        <v>59693</v>
      </c>
      <c r="G36" s="184">
        <v>742536</v>
      </c>
      <c r="H36" s="184">
        <v>199475</v>
      </c>
      <c r="I36" s="184">
        <v>742536</v>
      </c>
      <c r="J36" s="17"/>
      <c r="K36" s="17"/>
    </row>
    <row r="37" spans="1:11" ht="9" customHeight="1">
      <c r="A37" s="183" t="s">
        <v>16</v>
      </c>
      <c r="B37" s="184">
        <v>2656816</v>
      </c>
      <c r="C37" s="184">
        <v>10990060</v>
      </c>
      <c r="D37" s="184">
        <v>1850062</v>
      </c>
      <c r="E37" s="184">
        <v>1850062</v>
      </c>
      <c r="F37" s="184">
        <v>8155823</v>
      </c>
      <c r="G37" s="184">
        <v>19145883</v>
      </c>
      <c r="H37" s="184">
        <v>4506878</v>
      </c>
      <c r="I37" s="184">
        <v>19145883</v>
      </c>
      <c r="J37" s="17"/>
      <c r="K37" s="17"/>
    </row>
    <row r="38" spans="1:11" ht="9" customHeight="1">
      <c r="A38" s="183" t="s">
        <v>17</v>
      </c>
      <c r="B38" s="184">
        <v>2103887</v>
      </c>
      <c r="C38" s="184">
        <v>8823394</v>
      </c>
      <c r="D38" s="184">
        <v>376868</v>
      </c>
      <c r="E38" s="184">
        <v>376868</v>
      </c>
      <c r="F38" s="184">
        <v>1497387</v>
      </c>
      <c r="G38" s="184">
        <v>10320781</v>
      </c>
      <c r="H38" s="184">
        <v>2480755</v>
      </c>
      <c r="I38" s="184">
        <v>10320781</v>
      </c>
      <c r="J38" s="17"/>
      <c r="K38" s="17"/>
    </row>
    <row r="39" spans="1:11" ht="9" customHeight="1">
      <c r="A39" s="183" t="s">
        <v>18</v>
      </c>
      <c r="B39" s="184">
        <v>396240</v>
      </c>
      <c r="C39" s="184">
        <v>1569595</v>
      </c>
      <c r="D39" s="184">
        <v>54816</v>
      </c>
      <c r="E39" s="184">
        <v>54816</v>
      </c>
      <c r="F39" s="184">
        <v>174085</v>
      </c>
      <c r="G39" s="184">
        <v>1743680</v>
      </c>
      <c r="H39" s="184">
        <v>451056</v>
      </c>
      <c r="I39" s="184">
        <v>1743680</v>
      </c>
      <c r="J39" s="17"/>
      <c r="K39" s="17"/>
    </row>
    <row r="40" spans="1:11" ht="9" customHeight="1">
      <c r="A40" s="183" t="s">
        <v>19</v>
      </c>
      <c r="B40" s="184">
        <v>1244549</v>
      </c>
      <c r="C40" s="184">
        <v>6675806</v>
      </c>
      <c r="D40" s="184">
        <v>231477</v>
      </c>
      <c r="E40" s="184">
        <v>231477</v>
      </c>
      <c r="F40" s="184">
        <v>1479247</v>
      </c>
      <c r="G40" s="184">
        <v>8155053</v>
      </c>
      <c r="H40" s="184">
        <v>1476026</v>
      </c>
      <c r="I40" s="184">
        <v>8155053</v>
      </c>
      <c r="J40" s="17"/>
      <c r="K40" s="17"/>
    </row>
    <row r="41" spans="1:11" ht="9" customHeight="1">
      <c r="A41" s="183" t="s">
        <v>20</v>
      </c>
      <c r="B41" s="184">
        <v>2840225</v>
      </c>
      <c r="C41" s="184">
        <v>8869035</v>
      </c>
      <c r="D41" s="184">
        <v>1716609</v>
      </c>
      <c r="E41" s="184">
        <v>1716609</v>
      </c>
      <c r="F41" s="184">
        <v>5705489</v>
      </c>
      <c r="G41" s="184">
        <v>14574524</v>
      </c>
      <c r="H41" s="184">
        <v>4556834</v>
      </c>
      <c r="I41" s="184">
        <v>14574524</v>
      </c>
      <c r="J41" s="17"/>
      <c r="K41" s="17"/>
    </row>
    <row r="42" spans="1:11" ht="9" customHeight="1">
      <c r="A42" s="183" t="s">
        <v>21</v>
      </c>
      <c r="B42" s="184">
        <v>1326531</v>
      </c>
      <c r="C42" s="184">
        <v>7289171</v>
      </c>
      <c r="D42" s="184">
        <v>645170</v>
      </c>
      <c r="E42" s="184">
        <v>645170</v>
      </c>
      <c r="F42" s="184">
        <v>3241769</v>
      </c>
      <c r="G42" s="184">
        <v>10530940</v>
      </c>
      <c r="H42" s="184">
        <v>1971701</v>
      </c>
      <c r="I42" s="184">
        <v>10530940</v>
      </c>
      <c r="J42" s="17"/>
      <c r="K42" s="17"/>
    </row>
    <row r="43" spans="1:11" ht="9" customHeight="1">
      <c r="A43" s="187" t="s">
        <v>22</v>
      </c>
      <c r="B43" s="188">
        <v>51850572</v>
      </c>
      <c r="C43" s="188">
        <v>209903437</v>
      </c>
      <c r="D43" s="188"/>
      <c r="E43" s="188">
        <v>41193827</v>
      </c>
      <c r="F43" s="188">
        <v>156861341</v>
      </c>
      <c r="G43" s="188"/>
      <c r="H43" s="188">
        <v>93044399</v>
      </c>
      <c r="I43" s="188">
        <v>366764778</v>
      </c>
      <c r="J43" s="17"/>
      <c r="K43" s="17"/>
    </row>
    <row r="44" spans="1:11" ht="9" customHeight="1">
      <c r="A44" s="187" t="s">
        <v>23</v>
      </c>
      <c r="B44" s="189">
        <f>SUM(B21:B24,B27:B30)</f>
        <v>26892738</v>
      </c>
      <c r="C44" s="189">
        <f>SUM(C21:C24,C27:C30)</f>
        <v>110060269</v>
      </c>
      <c r="D44" s="189"/>
      <c r="E44" s="190">
        <f>SUM(E21:E24,E27:E30)</f>
        <v>22599444</v>
      </c>
      <c r="F44" s="190">
        <f>SUM(F21:F24,F27:F30)</f>
        <v>91745635</v>
      </c>
      <c r="G44" s="190"/>
      <c r="H44" s="190">
        <f>SUM(H21:H24,H27:H30)</f>
        <v>49492182</v>
      </c>
      <c r="I44" s="190">
        <f>SUM(I21:I24,I27:I30)</f>
        <v>201805904</v>
      </c>
      <c r="J44" s="17"/>
      <c r="K44" s="17"/>
    </row>
    <row r="45" spans="1:11" ht="9" customHeight="1">
      <c r="A45" s="187" t="s">
        <v>24</v>
      </c>
      <c r="B45" s="189">
        <f>SUM(B31:B34)</f>
        <v>12812631</v>
      </c>
      <c r="C45" s="189">
        <f>SUM(C31:C34)</f>
        <v>48488547</v>
      </c>
      <c r="D45" s="189"/>
      <c r="E45" s="189">
        <f>SUM(E31:E34)</f>
        <v>13518992</v>
      </c>
      <c r="F45" s="189">
        <f>SUM(F31:F34)</f>
        <v>43807351</v>
      </c>
      <c r="G45" s="189"/>
      <c r="H45" s="189">
        <f>SUM(H31:H34)</f>
        <v>26331623</v>
      </c>
      <c r="I45" s="189">
        <f>SUM(I31:I34)</f>
        <v>92295898</v>
      </c>
      <c r="J45" s="17"/>
      <c r="K45" s="17"/>
    </row>
    <row r="46" spans="1:11" ht="9" customHeight="1">
      <c r="A46" s="187" t="s">
        <v>25</v>
      </c>
      <c r="B46" s="189">
        <f>SUM(B35:B42)</f>
        <v>12145203</v>
      </c>
      <c r="C46" s="189">
        <f>SUM(C35:C42)</f>
        <v>51354621</v>
      </c>
      <c r="D46" s="189"/>
      <c r="E46" s="189">
        <f>SUM(E35:E42)</f>
        <v>5075391</v>
      </c>
      <c r="F46" s="189">
        <f>SUM(F35:F42)</f>
        <v>21308355</v>
      </c>
      <c r="G46" s="189"/>
      <c r="H46" s="189">
        <f>SUM(H35:H42)</f>
        <v>17220594</v>
      </c>
      <c r="I46" s="189">
        <f>SUM(I35:I42)</f>
        <v>72662976</v>
      </c>
      <c r="J46" s="17"/>
      <c r="K46" s="17"/>
    </row>
    <row r="47" spans="1:10" ht="9" customHeight="1">
      <c r="A47" s="62"/>
      <c r="B47" s="56"/>
      <c r="C47" s="56"/>
      <c r="D47" s="56"/>
      <c r="E47" s="56"/>
      <c r="F47" s="56"/>
      <c r="G47" s="56"/>
      <c r="H47" s="56"/>
      <c r="I47" s="56"/>
      <c r="J47" s="94"/>
    </row>
    <row r="48" spans="1:9" ht="8.25" customHeight="1">
      <c r="A48" s="41"/>
      <c r="B48" s="54"/>
      <c r="C48" s="54"/>
      <c r="D48" s="54"/>
      <c r="E48" s="54"/>
      <c r="F48" s="54"/>
      <c r="G48" s="54"/>
      <c r="H48" s="54"/>
      <c r="I48" s="54"/>
    </row>
    <row r="49" spans="1:18" s="39" customFormat="1" ht="9" customHeight="1">
      <c r="A49" s="45" t="s">
        <v>139</v>
      </c>
      <c r="B49" s="57"/>
      <c r="C49" s="57"/>
      <c r="D49" s="57"/>
      <c r="E49" s="57"/>
      <c r="F49" s="58"/>
      <c r="G49" s="58"/>
      <c r="H49" s="57"/>
      <c r="I49" s="57"/>
      <c r="J49" s="57"/>
      <c r="K49" s="57"/>
      <c r="L49" s="57"/>
      <c r="M49" s="59"/>
      <c r="N49" s="59"/>
      <c r="O49" s="59"/>
      <c r="P49" s="59"/>
      <c r="Q49" s="59"/>
      <c r="R49" s="59"/>
    </row>
  </sheetData>
  <mergeCells count="6">
    <mergeCell ref="A1:I1"/>
    <mergeCell ref="A19:I19"/>
    <mergeCell ref="A5:A6"/>
    <mergeCell ref="B5:C5"/>
    <mergeCell ref="E5:F5"/>
    <mergeCell ref="H5:I5"/>
  </mergeCells>
  <printOptions/>
  <pageMargins left="0.6692913385826772" right="0.7086614173228347" top="0.984251968503937" bottom="0.7874015748031497" header="0" footer="0.8661417322834646"/>
  <pageSetup horizontalDpi="300" verticalDpi="300" orientation="portrait" paperSize="9" r:id="rId1"/>
  <headerFooter alignWithMargins="0">
    <oddFooter>&amp;C467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3"/>
  <sheetViews>
    <sheetView workbookViewId="0" topLeftCell="A1">
      <selection activeCell="A2" sqref="A2"/>
    </sheetView>
  </sheetViews>
  <sheetFormatPr defaultColWidth="9.140625" defaultRowHeight="12.75"/>
  <cols>
    <col min="1" max="1" width="16.00390625" style="120" customWidth="1"/>
    <col min="2" max="4" width="7.8515625" style="120" customWidth="1"/>
    <col min="5" max="5" width="9.140625" style="120" customWidth="1"/>
    <col min="6" max="7" width="7.8515625" style="120" customWidth="1"/>
    <col min="8" max="8" width="8.7109375" style="120" customWidth="1"/>
    <col min="9" max="9" width="0.85546875" style="120" customWidth="1"/>
    <col min="10" max="10" width="7.140625" style="120" customWidth="1"/>
    <col min="11" max="11" width="7.8515625" style="120" customWidth="1"/>
    <col min="12" max="16384" width="9.140625" style="120" customWidth="1"/>
  </cols>
  <sheetData>
    <row r="1" spans="1:12" s="28" customFormat="1" ht="12.75" customHeight="1">
      <c r="A1" s="223" t="s">
        <v>151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1" ht="18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12.75" customHeight="1">
      <c r="A3" s="8" t="s">
        <v>129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7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5"/>
    </row>
    <row r="5" spans="1:13" ht="18" customHeight="1">
      <c r="A5" s="215" t="s">
        <v>50</v>
      </c>
      <c r="B5" s="217" t="s">
        <v>72</v>
      </c>
      <c r="C5" s="217"/>
      <c r="D5" s="217"/>
      <c r="E5" s="217"/>
      <c r="F5" s="217"/>
      <c r="G5" s="217"/>
      <c r="H5" s="217"/>
      <c r="I5" s="13"/>
      <c r="J5" s="217" t="s">
        <v>73</v>
      </c>
      <c r="K5" s="217"/>
      <c r="L5" s="225" t="s">
        <v>29</v>
      </c>
      <c r="M5" s="5"/>
    </row>
    <row r="6" spans="1:13" ht="40.5" customHeight="1">
      <c r="A6" s="216"/>
      <c r="B6" s="250" t="s">
        <v>51</v>
      </c>
      <c r="C6" s="250" t="s">
        <v>52</v>
      </c>
      <c r="D6" s="250" t="s">
        <v>53</v>
      </c>
      <c r="E6" s="250" t="s">
        <v>54</v>
      </c>
      <c r="F6" s="250" t="s">
        <v>55</v>
      </c>
      <c r="G6" s="250" t="s">
        <v>82</v>
      </c>
      <c r="H6" s="251" t="s">
        <v>29</v>
      </c>
      <c r="I6" s="252"/>
      <c r="J6" s="250" t="s">
        <v>92</v>
      </c>
      <c r="K6" s="250" t="s">
        <v>93</v>
      </c>
      <c r="L6" s="226"/>
      <c r="M6" s="5"/>
    </row>
    <row r="7" spans="1:13" ht="9" customHeight="1">
      <c r="A7" s="10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5"/>
    </row>
    <row r="8" spans="1:13" ht="9" customHeight="1">
      <c r="A8" s="48">
        <v>1996</v>
      </c>
      <c r="B8" s="49">
        <v>54964011</v>
      </c>
      <c r="C8" s="49">
        <v>37097019</v>
      </c>
      <c r="D8" s="49">
        <v>18687285</v>
      </c>
      <c r="E8" s="49">
        <v>98526489</v>
      </c>
      <c r="F8" s="49">
        <v>14062474</v>
      </c>
      <c r="G8" s="49">
        <v>9606523</v>
      </c>
      <c r="H8" s="50">
        <f>SUM(B8:G8)</f>
        <v>232943801</v>
      </c>
      <c r="I8" s="50"/>
      <c r="J8" s="49">
        <v>14955861</v>
      </c>
      <c r="K8" s="49">
        <v>43470644</v>
      </c>
      <c r="L8" s="50">
        <f>SUM(H8:K8)</f>
        <v>291370306</v>
      </c>
      <c r="M8" s="15"/>
    </row>
    <row r="9" spans="1:13" ht="9" customHeight="1">
      <c r="A9" s="48">
        <v>1997</v>
      </c>
      <c r="B9" s="50">
        <v>54978509</v>
      </c>
      <c r="C9" s="49">
        <v>37950751</v>
      </c>
      <c r="D9" s="49">
        <v>18550798</v>
      </c>
      <c r="E9" s="49">
        <v>97572908</v>
      </c>
      <c r="F9" s="49">
        <v>13622623</v>
      </c>
      <c r="G9" s="49">
        <v>9664118</v>
      </c>
      <c r="H9" s="50">
        <f>SUM(B9:G9)</f>
        <v>232339707</v>
      </c>
      <c r="I9" s="50"/>
      <c r="J9" s="49">
        <v>15110380</v>
      </c>
      <c r="K9" s="49">
        <v>44826236</v>
      </c>
      <c r="L9" s="50">
        <f>SUM(H9:K9)</f>
        <v>292276323</v>
      </c>
      <c r="M9" s="15"/>
    </row>
    <row r="10" spans="1:13" s="20" customFormat="1" ht="9" customHeight="1">
      <c r="A10" s="48">
        <v>1998</v>
      </c>
      <c r="B10" s="49">
        <v>56293796</v>
      </c>
      <c r="C10" s="49">
        <v>38361283</v>
      </c>
      <c r="D10" s="49">
        <v>18659241</v>
      </c>
      <c r="E10" s="49">
        <v>102338155</v>
      </c>
      <c r="F10" s="49">
        <v>13944181</v>
      </c>
      <c r="G10" s="49">
        <v>9859950</v>
      </c>
      <c r="H10" s="50">
        <v>239456606</v>
      </c>
      <c r="I10" s="49"/>
      <c r="J10" s="49">
        <v>14738664</v>
      </c>
      <c r="K10" s="49">
        <v>45313117</v>
      </c>
      <c r="L10" s="49">
        <v>299508387</v>
      </c>
      <c r="M10" s="15"/>
    </row>
    <row r="11" spans="1:13" s="20" customFormat="1" ht="9" customHeight="1">
      <c r="A11" s="48">
        <v>1999</v>
      </c>
      <c r="B11" s="49">
        <v>59109361</v>
      </c>
      <c r="C11" s="49">
        <v>38295358</v>
      </c>
      <c r="D11" s="49">
        <v>19461247</v>
      </c>
      <c r="E11" s="49">
        <v>106332555</v>
      </c>
      <c r="F11" s="49">
        <v>14415294</v>
      </c>
      <c r="G11" s="49">
        <v>10331464</v>
      </c>
      <c r="H11" s="50">
        <f>SUM(B11:G11)</f>
        <v>247945279</v>
      </c>
      <c r="I11" s="49"/>
      <c r="J11" s="49">
        <v>15526335</v>
      </c>
      <c r="K11" s="49">
        <v>44843115</v>
      </c>
      <c r="L11" s="49">
        <f>SUM(H11:K11)</f>
        <v>308314729</v>
      </c>
      <c r="M11" s="15"/>
    </row>
    <row r="12" spans="1:13" s="20" customFormat="1" ht="9" customHeight="1">
      <c r="A12" s="48">
        <v>2000</v>
      </c>
      <c r="B12" s="49">
        <v>78467836</v>
      </c>
      <c r="C12" s="49">
        <v>42718443</v>
      </c>
      <c r="D12" s="49">
        <v>22555972</v>
      </c>
      <c r="E12" s="49">
        <v>115364410</v>
      </c>
      <c r="F12" s="49">
        <v>15486894</v>
      </c>
      <c r="G12" s="49">
        <v>11017469</v>
      </c>
      <c r="H12" s="50">
        <f>SUM(B12:G12)</f>
        <v>285611024</v>
      </c>
      <c r="I12" s="49"/>
      <c r="J12" s="49">
        <v>7324089</v>
      </c>
      <c r="K12" s="49">
        <v>45950030</v>
      </c>
      <c r="L12" s="49">
        <f>SUM(H12:K12)</f>
        <v>338885143</v>
      </c>
      <c r="M12" s="15"/>
    </row>
    <row r="13" spans="1:13" ht="9" customHeight="1">
      <c r="A13" s="48">
        <v>2001</v>
      </c>
      <c r="B13" s="63">
        <v>80980850</v>
      </c>
      <c r="C13" s="63">
        <v>44309596</v>
      </c>
      <c r="D13" s="63">
        <v>23716295</v>
      </c>
      <c r="E13" s="63">
        <v>118062780</v>
      </c>
      <c r="F13" s="63">
        <v>15352784</v>
      </c>
      <c r="G13" s="63">
        <v>11663505</v>
      </c>
      <c r="H13" s="49">
        <f>SUM(B13:G13)</f>
        <v>294085810</v>
      </c>
      <c r="I13" s="49"/>
      <c r="J13" s="63">
        <v>7618818</v>
      </c>
      <c r="K13" s="63">
        <v>48618505</v>
      </c>
      <c r="L13" s="49">
        <f>SUM(H13:K13)</f>
        <v>350323133</v>
      </c>
      <c r="M13" s="15"/>
    </row>
    <row r="14" spans="1:13" ht="9" customHeight="1">
      <c r="A14" s="48">
        <v>2002</v>
      </c>
      <c r="B14" s="50">
        <v>77081199</v>
      </c>
      <c r="C14" s="63">
        <v>44090227</v>
      </c>
      <c r="D14" s="63">
        <v>22809872</v>
      </c>
      <c r="E14" s="63">
        <v>117113539</v>
      </c>
      <c r="F14" s="63">
        <v>14904189</v>
      </c>
      <c r="G14" s="63">
        <v>12449289</v>
      </c>
      <c r="H14" s="49">
        <v>288448315</v>
      </c>
      <c r="I14" s="49"/>
      <c r="J14" s="63">
        <v>8005868</v>
      </c>
      <c r="K14" s="63">
        <v>48792867</v>
      </c>
      <c r="L14" s="49">
        <v>345247050</v>
      </c>
      <c r="M14" s="15"/>
    </row>
    <row r="15" spans="1:13" ht="9" customHeight="1">
      <c r="A15" s="48">
        <v>2003</v>
      </c>
      <c r="B15" s="63">
        <v>75679669</v>
      </c>
      <c r="C15" s="63">
        <v>46101670</v>
      </c>
      <c r="D15" s="63">
        <v>22278422</v>
      </c>
      <c r="E15" s="63">
        <v>116222159</v>
      </c>
      <c r="F15" s="63">
        <v>13871242</v>
      </c>
      <c r="G15" s="63">
        <v>12372402</v>
      </c>
      <c r="H15" s="49">
        <f>SUM(B15:G15)</f>
        <v>286525564</v>
      </c>
      <c r="I15" s="49"/>
      <c r="J15" s="63">
        <v>8010192</v>
      </c>
      <c r="K15" s="63">
        <v>49877561</v>
      </c>
      <c r="L15" s="49">
        <f>SUM(H15:K15)</f>
        <v>344413317</v>
      </c>
      <c r="M15" s="15"/>
    </row>
    <row r="16" spans="1:13" ht="9" customHeight="1">
      <c r="A16" s="48">
        <v>2004</v>
      </c>
      <c r="B16" s="63">
        <v>81388134</v>
      </c>
      <c r="C16" s="63">
        <v>45505311</v>
      </c>
      <c r="D16" s="63">
        <v>22351573</v>
      </c>
      <c r="E16" s="63">
        <v>112915810</v>
      </c>
      <c r="F16" s="63">
        <v>13432548</v>
      </c>
      <c r="G16" s="63">
        <v>12175299</v>
      </c>
      <c r="H16" s="49">
        <f>SUM(B16:G16)</f>
        <v>287768675</v>
      </c>
      <c r="I16" s="49"/>
      <c r="J16" s="63">
        <v>8323973</v>
      </c>
      <c r="K16" s="63">
        <v>49523579</v>
      </c>
      <c r="L16" s="49">
        <f>SUM(H16:K16)</f>
        <v>345616227</v>
      </c>
      <c r="M16" s="15"/>
    </row>
    <row r="17" spans="1:13" ht="9" customHeight="1">
      <c r="A17" s="48">
        <v>2005</v>
      </c>
      <c r="B17" s="63">
        <v>86244843</v>
      </c>
      <c r="C17" s="63">
        <v>46616324</v>
      </c>
      <c r="D17" s="63">
        <v>23270078</v>
      </c>
      <c r="E17" s="63">
        <v>112201943</v>
      </c>
      <c r="F17" s="63">
        <v>13569983</v>
      </c>
      <c r="G17" s="63">
        <v>12733974</v>
      </c>
      <c r="H17" s="49">
        <v>294637145</v>
      </c>
      <c r="I17" s="49">
        <v>0</v>
      </c>
      <c r="J17" s="63">
        <v>8773581</v>
      </c>
      <c r="K17" s="63">
        <v>51844446</v>
      </c>
      <c r="L17" s="49">
        <v>355255172</v>
      </c>
      <c r="M17" s="15"/>
    </row>
    <row r="18" spans="1:13" ht="9" customHeight="1">
      <c r="A18" s="48"/>
      <c r="B18" s="63"/>
      <c r="C18" s="63"/>
      <c r="D18" s="63"/>
      <c r="E18" s="63"/>
      <c r="F18" s="63"/>
      <c r="G18" s="63"/>
      <c r="H18" s="49"/>
      <c r="I18" s="49"/>
      <c r="J18" s="63"/>
      <c r="K18" s="63"/>
      <c r="L18" s="49"/>
      <c r="M18" s="15"/>
    </row>
    <row r="19" spans="1:13" ht="9" customHeight="1">
      <c r="A19" s="218" t="s">
        <v>117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15"/>
    </row>
    <row r="20" spans="1:13" ht="9" customHeight="1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16"/>
    </row>
    <row r="21" spans="1:13" ht="9" customHeight="1">
      <c r="A21" s="48" t="s">
        <v>1</v>
      </c>
      <c r="B21" s="50">
        <v>2600844</v>
      </c>
      <c r="C21" s="50">
        <v>2636079</v>
      </c>
      <c r="D21" s="50">
        <v>2771517</v>
      </c>
      <c r="E21" s="107">
        <v>0</v>
      </c>
      <c r="F21" s="50">
        <v>301991</v>
      </c>
      <c r="G21" s="50">
        <v>366254</v>
      </c>
      <c r="H21" s="50">
        <v>8676685</v>
      </c>
      <c r="I21" s="50"/>
      <c r="J21" s="50">
        <v>716261</v>
      </c>
      <c r="K21" s="50">
        <v>1670380</v>
      </c>
      <c r="L21" s="50">
        <v>11063326</v>
      </c>
      <c r="M21" s="17"/>
    </row>
    <row r="22" spans="1:13" ht="9" customHeight="1">
      <c r="A22" s="38" t="s">
        <v>120</v>
      </c>
      <c r="B22" s="50">
        <v>238544</v>
      </c>
      <c r="C22" s="50">
        <v>2514155</v>
      </c>
      <c r="D22" s="108">
        <v>0</v>
      </c>
      <c r="E22" s="108">
        <v>0</v>
      </c>
      <c r="F22" s="50">
        <v>113799</v>
      </c>
      <c r="G22" s="50">
        <v>326600</v>
      </c>
      <c r="H22" s="50">
        <v>3193098</v>
      </c>
      <c r="I22" s="50"/>
      <c r="J22" s="108">
        <v>0</v>
      </c>
      <c r="K22" s="50">
        <v>14626</v>
      </c>
      <c r="L22" s="50">
        <v>3207724</v>
      </c>
      <c r="M22" s="17"/>
    </row>
    <row r="23" spans="1:13" ht="9" customHeight="1">
      <c r="A23" s="38" t="s">
        <v>3</v>
      </c>
      <c r="B23" s="50">
        <v>8974636</v>
      </c>
      <c r="C23" s="50">
        <v>2820795</v>
      </c>
      <c r="D23" s="50">
        <v>7102694</v>
      </c>
      <c r="E23" s="108">
        <v>0</v>
      </c>
      <c r="F23" s="50">
        <v>338040</v>
      </c>
      <c r="G23" s="50">
        <v>121010</v>
      </c>
      <c r="H23" s="50">
        <v>19357175</v>
      </c>
      <c r="I23" s="50"/>
      <c r="J23" s="50">
        <v>118828</v>
      </c>
      <c r="K23" s="50">
        <v>7545756</v>
      </c>
      <c r="L23" s="50">
        <v>27021759</v>
      </c>
      <c r="M23" s="17"/>
    </row>
    <row r="24" spans="1:13" ht="9" customHeight="1">
      <c r="A24" s="38" t="s">
        <v>4</v>
      </c>
      <c r="B24" s="108">
        <v>0</v>
      </c>
      <c r="C24" s="50">
        <v>29212736</v>
      </c>
      <c r="D24" s="50">
        <v>3850186</v>
      </c>
      <c r="E24" s="108">
        <v>0</v>
      </c>
      <c r="F24" s="50">
        <v>1636765</v>
      </c>
      <c r="G24" s="50">
        <v>5195618</v>
      </c>
      <c r="H24" s="50">
        <v>39895305</v>
      </c>
      <c r="I24" s="50"/>
      <c r="J24" s="50">
        <v>628582</v>
      </c>
      <c r="K24" s="50">
        <v>465543</v>
      </c>
      <c r="L24" s="50">
        <v>40989430</v>
      </c>
      <c r="M24" s="17"/>
    </row>
    <row r="25" spans="1:13" ht="9" customHeight="1">
      <c r="A25" s="51" t="s">
        <v>121</v>
      </c>
      <c r="B25" s="111">
        <v>0</v>
      </c>
      <c r="C25" s="112">
        <v>19375857</v>
      </c>
      <c r="D25" s="112">
        <v>417208</v>
      </c>
      <c r="E25" s="111">
        <v>0</v>
      </c>
      <c r="F25" s="112">
        <v>1411706</v>
      </c>
      <c r="G25" s="112">
        <v>5195618</v>
      </c>
      <c r="H25" s="112">
        <v>26400389</v>
      </c>
      <c r="I25" s="112"/>
      <c r="J25" s="111">
        <v>0</v>
      </c>
      <c r="K25" s="111">
        <v>0</v>
      </c>
      <c r="L25" s="112">
        <v>26400389</v>
      </c>
      <c r="M25" s="17"/>
    </row>
    <row r="26" spans="1:13" ht="9" customHeight="1">
      <c r="A26" s="51" t="s">
        <v>5</v>
      </c>
      <c r="B26" s="111">
        <v>0</v>
      </c>
      <c r="C26" s="112">
        <v>9836879</v>
      </c>
      <c r="D26" s="112">
        <v>3432978</v>
      </c>
      <c r="E26" s="111">
        <v>0</v>
      </c>
      <c r="F26" s="112">
        <v>225059</v>
      </c>
      <c r="G26" s="111">
        <v>0</v>
      </c>
      <c r="H26" s="112">
        <v>13494916</v>
      </c>
      <c r="I26" s="112"/>
      <c r="J26" s="112">
        <v>628582</v>
      </c>
      <c r="K26" s="112">
        <v>465543</v>
      </c>
      <c r="L26" s="112">
        <v>14589041</v>
      </c>
      <c r="M26" s="17"/>
    </row>
    <row r="27" spans="1:13" ht="9" customHeight="1">
      <c r="A27" s="48" t="s">
        <v>6</v>
      </c>
      <c r="B27" s="50">
        <v>19716036</v>
      </c>
      <c r="C27" s="50">
        <v>5296435</v>
      </c>
      <c r="D27" s="50">
        <v>9492290</v>
      </c>
      <c r="E27" s="50">
        <v>19034522</v>
      </c>
      <c r="F27" s="50">
        <v>3253804</v>
      </c>
      <c r="G27" s="108">
        <v>0</v>
      </c>
      <c r="H27" s="50">
        <v>56793087</v>
      </c>
      <c r="I27" s="50"/>
      <c r="J27" s="108">
        <v>0</v>
      </c>
      <c r="K27" s="50">
        <v>2565997</v>
      </c>
      <c r="L27" s="50">
        <v>59359084</v>
      </c>
      <c r="M27" s="17"/>
    </row>
    <row r="28" spans="1:13" ht="9" customHeight="1">
      <c r="A28" s="48" t="s">
        <v>7</v>
      </c>
      <c r="B28" s="50">
        <v>621072</v>
      </c>
      <c r="C28" s="50">
        <v>1282098</v>
      </c>
      <c r="D28" s="108">
        <v>0</v>
      </c>
      <c r="E28" s="50">
        <v>5124557</v>
      </c>
      <c r="F28" s="50">
        <v>167392</v>
      </c>
      <c r="G28" s="108">
        <v>0</v>
      </c>
      <c r="H28" s="50">
        <v>7195119</v>
      </c>
      <c r="I28" s="50"/>
      <c r="J28" s="50">
        <v>488408</v>
      </c>
      <c r="K28" s="50">
        <v>799587</v>
      </c>
      <c r="L28" s="50">
        <v>8483114</v>
      </c>
      <c r="M28" s="17"/>
    </row>
    <row r="29" spans="1:13" ht="9" customHeight="1">
      <c r="A29" s="48" t="s">
        <v>8</v>
      </c>
      <c r="B29" s="50">
        <v>1340010</v>
      </c>
      <c r="C29" s="50">
        <v>15684</v>
      </c>
      <c r="D29" s="108">
        <v>0</v>
      </c>
      <c r="E29" s="50">
        <v>12268156</v>
      </c>
      <c r="F29" s="108">
        <v>0</v>
      </c>
      <c r="G29" s="50">
        <v>463786</v>
      </c>
      <c r="H29" s="50">
        <v>14087636</v>
      </c>
      <c r="I29" s="50"/>
      <c r="J29" s="108">
        <v>0</v>
      </c>
      <c r="K29" s="50">
        <v>124689</v>
      </c>
      <c r="L29" s="50">
        <v>14212325</v>
      </c>
      <c r="M29" s="17"/>
    </row>
    <row r="30" spans="1:13" ht="9" customHeight="1">
      <c r="A30" s="48" t="s">
        <v>9</v>
      </c>
      <c r="B30" s="50">
        <v>7227278</v>
      </c>
      <c r="C30" s="50">
        <v>858940</v>
      </c>
      <c r="D30" s="109">
        <v>0</v>
      </c>
      <c r="E30" s="50">
        <v>25295152</v>
      </c>
      <c r="F30" s="50">
        <v>1449661</v>
      </c>
      <c r="G30" s="50">
        <v>276736</v>
      </c>
      <c r="H30" s="50">
        <v>35107767</v>
      </c>
      <c r="I30" s="50"/>
      <c r="J30" s="50">
        <v>398057</v>
      </c>
      <c r="K30" s="50">
        <v>1963318</v>
      </c>
      <c r="L30" s="50">
        <v>37469142</v>
      </c>
      <c r="M30" s="17"/>
    </row>
    <row r="31" spans="1:13" ht="9" customHeight="1">
      <c r="A31" s="48" t="s">
        <v>10</v>
      </c>
      <c r="B31" s="50">
        <v>14196508</v>
      </c>
      <c r="C31" s="50">
        <v>1040069</v>
      </c>
      <c r="D31" s="50">
        <v>2090</v>
      </c>
      <c r="E31" s="50">
        <v>16523376</v>
      </c>
      <c r="F31" s="50">
        <v>3847714</v>
      </c>
      <c r="G31" s="50">
        <v>2832069</v>
      </c>
      <c r="H31" s="50">
        <v>38441826</v>
      </c>
      <c r="I31" s="50"/>
      <c r="J31" s="108">
        <v>0</v>
      </c>
      <c r="K31" s="50">
        <v>2501629</v>
      </c>
      <c r="L31" s="50">
        <v>40943455</v>
      </c>
      <c r="M31" s="17"/>
    </row>
    <row r="32" spans="1:13" ht="9" customHeight="1">
      <c r="A32" s="48" t="s">
        <v>11</v>
      </c>
      <c r="B32" s="50">
        <v>3167538</v>
      </c>
      <c r="C32" s="108">
        <v>0</v>
      </c>
      <c r="D32" s="50">
        <v>1124196</v>
      </c>
      <c r="E32" s="108">
        <v>0</v>
      </c>
      <c r="F32" s="108">
        <v>0</v>
      </c>
      <c r="G32" s="50">
        <v>1845569</v>
      </c>
      <c r="H32" s="50">
        <v>6137303</v>
      </c>
      <c r="I32" s="50"/>
      <c r="J32" s="108">
        <v>0</v>
      </c>
      <c r="K32" s="108">
        <v>0</v>
      </c>
      <c r="L32" s="50">
        <v>6137303</v>
      </c>
      <c r="M32" s="17"/>
    </row>
    <row r="33" spans="1:13" ht="9" customHeight="1">
      <c r="A33" s="48" t="s">
        <v>12</v>
      </c>
      <c r="B33" s="50">
        <v>3562416</v>
      </c>
      <c r="C33" s="50">
        <v>347108</v>
      </c>
      <c r="D33" s="108">
        <v>0</v>
      </c>
      <c r="E33" s="50">
        <v>7759628</v>
      </c>
      <c r="F33" s="50">
        <v>174650</v>
      </c>
      <c r="G33" s="50">
        <v>46730</v>
      </c>
      <c r="H33" s="50">
        <v>11890532</v>
      </c>
      <c r="I33" s="50"/>
      <c r="J33" s="108">
        <v>0</v>
      </c>
      <c r="K33" s="50">
        <v>1158395</v>
      </c>
      <c r="L33" s="50">
        <v>13048927</v>
      </c>
      <c r="M33" s="17"/>
    </row>
    <row r="34" spans="1:13" ht="9" customHeight="1">
      <c r="A34" s="48" t="s">
        <v>13</v>
      </c>
      <c r="B34" s="50">
        <v>24132122</v>
      </c>
      <c r="C34" s="50">
        <v>117804</v>
      </c>
      <c r="D34" s="50">
        <v>1630</v>
      </c>
      <c r="E34" s="50">
        <v>2221609</v>
      </c>
      <c r="F34" s="107">
        <v>914090</v>
      </c>
      <c r="G34" s="50">
        <v>97578</v>
      </c>
      <c r="H34" s="50">
        <v>27484833</v>
      </c>
      <c r="I34" s="50"/>
      <c r="J34" s="50">
        <v>666273</v>
      </c>
      <c r="K34" s="50">
        <v>4015107</v>
      </c>
      <c r="L34" s="50">
        <v>32166213</v>
      </c>
      <c r="M34" s="17"/>
    </row>
    <row r="35" spans="1:13" ht="9" customHeight="1">
      <c r="A35" s="48" t="s">
        <v>14</v>
      </c>
      <c r="B35" s="108">
        <v>0</v>
      </c>
      <c r="C35" s="50">
        <v>851025</v>
      </c>
      <c r="D35" s="108">
        <v>0</v>
      </c>
      <c r="E35" s="50">
        <v>4218777</v>
      </c>
      <c r="F35" s="50">
        <v>98702</v>
      </c>
      <c r="G35" s="50">
        <v>135750</v>
      </c>
      <c r="H35" s="50">
        <v>5304254</v>
      </c>
      <c r="I35" s="50"/>
      <c r="J35" s="50">
        <v>50014</v>
      </c>
      <c r="K35" s="50">
        <v>2095311</v>
      </c>
      <c r="L35" s="50">
        <v>7449579</v>
      </c>
      <c r="M35" s="17"/>
    </row>
    <row r="36" spans="1:13" ht="9" customHeight="1">
      <c r="A36" s="48" t="s">
        <v>15</v>
      </c>
      <c r="B36" s="108">
        <v>0</v>
      </c>
      <c r="C36" s="108">
        <v>0</v>
      </c>
      <c r="D36" s="108">
        <v>0</v>
      </c>
      <c r="E36" s="50">
        <v>183272</v>
      </c>
      <c r="F36" s="108">
        <v>0</v>
      </c>
      <c r="G36" s="108">
        <v>0</v>
      </c>
      <c r="H36" s="50">
        <v>183272</v>
      </c>
      <c r="I36" s="50"/>
      <c r="J36" s="50">
        <v>76134</v>
      </c>
      <c r="K36" s="50">
        <v>483130</v>
      </c>
      <c r="L36" s="50">
        <v>742536</v>
      </c>
      <c r="M36" s="17"/>
    </row>
    <row r="37" spans="1:13" ht="9" customHeight="1">
      <c r="A37" s="48" t="s">
        <v>16</v>
      </c>
      <c r="B37" s="50">
        <v>2625450</v>
      </c>
      <c r="C37" s="108">
        <v>0</v>
      </c>
      <c r="D37" s="108">
        <v>0</v>
      </c>
      <c r="E37" s="50">
        <v>6695489</v>
      </c>
      <c r="F37" s="50">
        <v>988603</v>
      </c>
      <c r="G37" s="50">
        <v>147316</v>
      </c>
      <c r="H37" s="50">
        <v>10456858</v>
      </c>
      <c r="I37" s="50"/>
      <c r="J37" s="50">
        <v>137671</v>
      </c>
      <c r="K37" s="50">
        <v>8551354</v>
      </c>
      <c r="L37" s="50">
        <v>19145883</v>
      </c>
      <c r="M37" s="17"/>
    </row>
    <row r="38" spans="1:13" ht="9" customHeight="1">
      <c r="A38" s="48" t="s">
        <v>17</v>
      </c>
      <c r="B38" s="50">
        <v>848126</v>
      </c>
      <c r="C38" s="108">
        <v>0</v>
      </c>
      <c r="D38" s="108">
        <v>0</v>
      </c>
      <c r="E38" s="50">
        <v>2847145</v>
      </c>
      <c r="F38" s="50">
        <v>95662</v>
      </c>
      <c r="G38" s="50">
        <v>1019906</v>
      </c>
      <c r="H38" s="50">
        <v>4810839</v>
      </c>
      <c r="I38" s="50"/>
      <c r="J38" s="50">
        <v>261367</v>
      </c>
      <c r="K38" s="50">
        <v>5248575</v>
      </c>
      <c r="L38" s="50">
        <v>10320781</v>
      </c>
      <c r="M38" s="17"/>
    </row>
    <row r="39" spans="1:13" ht="9" customHeight="1">
      <c r="A39" s="48" t="s">
        <v>18</v>
      </c>
      <c r="B39" s="108">
        <v>0</v>
      </c>
      <c r="C39" s="108">
        <v>0</v>
      </c>
      <c r="D39" s="108">
        <v>0</v>
      </c>
      <c r="E39" s="50">
        <v>155236</v>
      </c>
      <c r="F39" s="108">
        <v>0</v>
      </c>
      <c r="G39" s="108">
        <v>0</v>
      </c>
      <c r="H39" s="50">
        <v>155236</v>
      </c>
      <c r="I39" s="50"/>
      <c r="J39" s="50">
        <v>179197</v>
      </c>
      <c r="K39" s="50">
        <v>1409247</v>
      </c>
      <c r="L39" s="50">
        <v>1743680</v>
      </c>
      <c r="M39" s="17"/>
    </row>
    <row r="40" spans="1:13" ht="9" customHeight="1">
      <c r="A40" s="48" t="s">
        <v>19</v>
      </c>
      <c r="B40" s="108">
        <v>0</v>
      </c>
      <c r="C40" s="50">
        <v>124307</v>
      </c>
      <c r="D40" s="108">
        <v>0</v>
      </c>
      <c r="E40" s="50">
        <v>5088327</v>
      </c>
      <c r="F40" s="50">
        <v>111793</v>
      </c>
      <c r="G40" s="50">
        <v>52107</v>
      </c>
      <c r="H40" s="50">
        <v>5376534</v>
      </c>
      <c r="I40" s="50"/>
      <c r="J40" s="50">
        <v>1089575</v>
      </c>
      <c r="K40" s="50">
        <v>1688944</v>
      </c>
      <c r="L40" s="50">
        <v>8155053</v>
      </c>
      <c r="M40" s="17"/>
    </row>
    <row r="41" spans="1:13" ht="9" customHeight="1">
      <c r="A41" s="48" t="s">
        <v>20</v>
      </c>
      <c r="B41" s="50">
        <v>2555666</v>
      </c>
      <c r="C41" s="50">
        <v>53591</v>
      </c>
      <c r="D41" s="108">
        <v>0</v>
      </c>
      <c r="E41" s="50">
        <v>4996957</v>
      </c>
      <c r="F41" s="50">
        <v>451648</v>
      </c>
      <c r="G41" s="50">
        <v>171905</v>
      </c>
      <c r="H41" s="50">
        <v>8229767</v>
      </c>
      <c r="I41" s="50"/>
      <c r="J41" s="50">
        <v>657309</v>
      </c>
      <c r="K41" s="50">
        <v>5687448</v>
      </c>
      <c r="L41" s="50">
        <v>14574524</v>
      </c>
      <c r="M41" s="17"/>
    </row>
    <row r="42" spans="1:13" ht="9" customHeight="1">
      <c r="A42" s="48" t="s">
        <v>21</v>
      </c>
      <c r="B42" s="108">
        <v>0</v>
      </c>
      <c r="C42" s="108">
        <v>0</v>
      </c>
      <c r="D42" s="108">
        <v>0</v>
      </c>
      <c r="E42" s="50">
        <v>4894594</v>
      </c>
      <c r="F42" s="108">
        <v>0</v>
      </c>
      <c r="G42" s="50">
        <v>303466</v>
      </c>
      <c r="H42" s="50">
        <v>5198060</v>
      </c>
      <c r="I42" s="50"/>
      <c r="J42" s="50">
        <v>139321</v>
      </c>
      <c r="K42" s="50">
        <v>5193559</v>
      </c>
      <c r="L42" s="50">
        <v>10530940</v>
      </c>
      <c r="M42" s="17"/>
    </row>
    <row r="43" spans="1:13" ht="9" customHeight="1">
      <c r="A43" s="64" t="s">
        <v>22</v>
      </c>
      <c r="B43" s="65">
        <f aca="true" t="shared" si="0" ref="B43:L43">SUM(B21:B24,B27:B42)</f>
        <v>91806246</v>
      </c>
      <c r="C43" s="65">
        <f t="shared" si="0"/>
        <v>47170826</v>
      </c>
      <c r="D43" s="65">
        <f t="shared" si="0"/>
        <v>24344603</v>
      </c>
      <c r="E43" s="65">
        <f t="shared" si="0"/>
        <v>117306797</v>
      </c>
      <c r="F43" s="65">
        <f t="shared" si="0"/>
        <v>13944314</v>
      </c>
      <c r="G43" s="65">
        <f t="shared" si="0"/>
        <v>13402400</v>
      </c>
      <c r="H43" s="65">
        <f t="shared" si="0"/>
        <v>307975186</v>
      </c>
      <c r="I43" s="65">
        <f t="shared" si="0"/>
        <v>0</v>
      </c>
      <c r="J43" s="65">
        <f t="shared" si="0"/>
        <v>5606997</v>
      </c>
      <c r="K43" s="65">
        <f t="shared" si="0"/>
        <v>53182595</v>
      </c>
      <c r="L43" s="65">
        <f t="shared" si="0"/>
        <v>366764778</v>
      </c>
      <c r="M43" s="6"/>
    </row>
    <row r="44" spans="1:13" ht="9" customHeight="1">
      <c r="A44" s="64" t="s">
        <v>23</v>
      </c>
      <c r="B44" s="65">
        <f aca="true" t="shared" si="1" ref="B44:L44">SUM(B21:B24,B27:B30)</f>
        <v>40718420</v>
      </c>
      <c r="C44" s="65">
        <f t="shared" si="1"/>
        <v>44636922</v>
      </c>
      <c r="D44" s="65">
        <f t="shared" si="1"/>
        <v>23216687</v>
      </c>
      <c r="E44" s="65">
        <f t="shared" si="1"/>
        <v>61722387</v>
      </c>
      <c r="F44" s="65">
        <f t="shared" si="1"/>
        <v>7261452</v>
      </c>
      <c r="G44" s="65">
        <f t="shared" si="1"/>
        <v>6750004</v>
      </c>
      <c r="H44" s="65">
        <f t="shared" si="1"/>
        <v>184305872</v>
      </c>
      <c r="I44" s="65">
        <f t="shared" si="1"/>
        <v>0</v>
      </c>
      <c r="J44" s="65">
        <f t="shared" si="1"/>
        <v>2350136</v>
      </c>
      <c r="K44" s="65">
        <f t="shared" si="1"/>
        <v>15149896</v>
      </c>
      <c r="L44" s="65">
        <f t="shared" si="1"/>
        <v>201805904</v>
      </c>
      <c r="M44" s="6"/>
    </row>
    <row r="45" spans="1:13" ht="9" customHeight="1">
      <c r="A45" s="64" t="s">
        <v>24</v>
      </c>
      <c r="B45" s="65">
        <f aca="true" t="shared" si="2" ref="B45:L45">SUM(B31:B34)</f>
        <v>45058584</v>
      </c>
      <c r="C45" s="65">
        <f t="shared" si="2"/>
        <v>1504981</v>
      </c>
      <c r="D45" s="65">
        <f t="shared" si="2"/>
        <v>1127916</v>
      </c>
      <c r="E45" s="65">
        <f t="shared" si="2"/>
        <v>26504613</v>
      </c>
      <c r="F45" s="65">
        <f t="shared" si="2"/>
        <v>4936454</v>
      </c>
      <c r="G45" s="65">
        <f t="shared" si="2"/>
        <v>4821946</v>
      </c>
      <c r="H45" s="65">
        <f t="shared" si="2"/>
        <v>83954494</v>
      </c>
      <c r="I45" s="65">
        <f t="shared" si="2"/>
        <v>0</v>
      </c>
      <c r="J45" s="65">
        <f t="shared" si="2"/>
        <v>666273</v>
      </c>
      <c r="K45" s="65">
        <f t="shared" si="2"/>
        <v>7675131</v>
      </c>
      <c r="L45" s="65">
        <f t="shared" si="2"/>
        <v>92295898</v>
      </c>
      <c r="M45" s="6"/>
    </row>
    <row r="46" spans="1:13" ht="9" customHeight="1">
      <c r="A46" s="64" t="s">
        <v>25</v>
      </c>
      <c r="B46" s="65">
        <f>SUM(B35:B42)</f>
        <v>6029242</v>
      </c>
      <c r="C46" s="65">
        <f>SUM(C35:C42)</f>
        <v>1028923</v>
      </c>
      <c r="D46" s="65" t="s">
        <v>105</v>
      </c>
      <c r="E46" s="65">
        <f aca="true" t="shared" si="3" ref="E46:L46">SUM(E35:E42)</f>
        <v>29079797</v>
      </c>
      <c r="F46" s="65">
        <f t="shared" si="3"/>
        <v>1746408</v>
      </c>
      <c r="G46" s="65">
        <f t="shared" si="3"/>
        <v>1830450</v>
      </c>
      <c r="H46" s="65">
        <f t="shared" si="3"/>
        <v>39714820</v>
      </c>
      <c r="I46" s="65">
        <f t="shared" si="3"/>
        <v>0</v>
      </c>
      <c r="J46" s="65">
        <f t="shared" si="3"/>
        <v>2590588</v>
      </c>
      <c r="K46" s="65">
        <f t="shared" si="3"/>
        <v>30357568</v>
      </c>
      <c r="L46" s="65">
        <f t="shared" si="3"/>
        <v>72662976</v>
      </c>
      <c r="M46" s="6"/>
    </row>
    <row r="47" spans="1:13" ht="9" customHeight="1">
      <c r="A47" s="66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5"/>
    </row>
    <row r="48" spans="1:13" ht="9" customHeight="1">
      <c r="A48" s="38"/>
      <c r="B48" s="119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5"/>
    </row>
    <row r="49" spans="1:18" s="39" customFormat="1" ht="9" customHeight="1">
      <c r="A49" s="45" t="s">
        <v>139</v>
      </c>
      <c r="B49" s="57"/>
      <c r="C49" s="57"/>
      <c r="D49" s="57"/>
      <c r="E49" s="57"/>
      <c r="F49" s="58"/>
      <c r="G49" s="57"/>
      <c r="H49" s="57"/>
      <c r="I49" s="57"/>
      <c r="J49" s="57"/>
      <c r="K49" s="57"/>
      <c r="L49" s="57"/>
      <c r="M49" s="59"/>
      <c r="N49" s="59"/>
      <c r="O49" s="59"/>
      <c r="P49" s="59"/>
      <c r="Q49" s="59"/>
      <c r="R49" s="59"/>
    </row>
    <row r="50" spans="1:13" s="119" customFormat="1" ht="27" customHeight="1">
      <c r="A50" s="213" t="s">
        <v>135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38"/>
    </row>
    <row r="51" spans="1:13" s="119" customFormat="1" ht="36" customHeight="1">
      <c r="A51" s="224" t="s">
        <v>136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38"/>
    </row>
    <row r="52" spans="1:13" s="119" customFormat="1" ht="10.5" customHeight="1">
      <c r="A52" s="38" t="s">
        <v>90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ht="9" customHeight="1">
      <c r="A53" s="38" t="s">
        <v>91</v>
      </c>
    </row>
    <row r="54" ht="9" customHeight="1"/>
  </sheetData>
  <mergeCells count="8">
    <mergeCell ref="A51:L51"/>
    <mergeCell ref="A5:A6"/>
    <mergeCell ref="L5:L6"/>
    <mergeCell ref="A50:L50"/>
    <mergeCell ref="A1:L1"/>
    <mergeCell ref="A19:L19"/>
    <mergeCell ref="B5:H5"/>
    <mergeCell ref="J5:K5"/>
  </mergeCells>
  <printOptions/>
  <pageMargins left="0.6692913385826772" right="0.7086614173228347" top="0.984251968503937" bottom="0.7874015748031497" header="0" footer="0.8661417322834646"/>
  <pageSetup horizontalDpi="300" verticalDpi="300" orientation="portrait" paperSize="9" scale="90" r:id="rId1"/>
  <headerFooter alignWithMargins="0">
    <oddFooter>&amp;C&amp;11 468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2" sqref="A2"/>
    </sheetView>
  </sheetViews>
  <sheetFormatPr defaultColWidth="9.140625" defaultRowHeight="12.75"/>
  <cols>
    <col min="1" max="1" width="16.8515625" style="38" customWidth="1"/>
    <col min="2" max="2" width="6.57421875" style="38" customWidth="1"/>
    <col min="3" max="3" width="5.421875" style="38" customWidth="1"/>
    <col min="4" max="4" width="7.00390625" style="38" customWidth="1"/>
    <col min="5" max="5" width="6.57421875" style="38" customWidth="1"/>
    <col min="6" max="6" width="7.140625" style="38" customWidth="1"/>
    <col min="7" max="12" width="6.57421875" style="38" customWidth="1"/>
    <col min="13" max="16384" width="9.140625" style="38" customWidth="1"/>
  </cols>
  <sheetData>
    <row r="1" spans="1:12" ht="12.75" customHeight="1">
      <c r="A1" s="227" t="s">
        <v>151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ht="18" customHeight="1"/>
    <row r="3" spans="1:12" s="126" customFormat="1" ht="25.5" customHeight="1">
      <c r="A3" s="229" t="s">
        <v>137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1:12" ht="7.5" customHeight="1">
      <c r="A4" s="84"/>
      <c r="B4" s="75"/>
      <c r="C4" s="75"/>
      <c r="D4" s="75"/>
      <c r="E4" s="76"/>
      <c r="F4" s="76"/>
      <c r="G4" s="76"/>
      <c r="H4" s="76"/>
      <c r="I4" s="76"/>
      <c r="J4" s="76"/>
      <c r="K4" s="76"/>
      <c r="L4" s="76"/>
    </row>
    <row r="5" spans="1:12" ht="18" customHeight="1">
      <c r="A5" s="232" t="s">
        <v>145</v>
      </c>
      <c r="B5" s="228" t="s">
        <v>74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2" ht="27" customHeight="1">
      <c r="A6" s="233"/>
      <c r="B6" s="253" t="s">
        <v>1</v>
      </c>
      <c r="C6" s="253" t="s">
        <v>2</v>
      </c>
      <c r="D6" s="253" t="s">
        <v>3</v>
      </c>
      <c r="E6" s="253" t="s">
        <v>4</v>
      </c>
      <c r="F6" s="254" t="s">
        <v>156</v>
      </c>
      <c r="G6" s="254" t="s">
        <v>5</v>
      </c>
      <c r="H6" s="253" t="s">
        <v>6</v>
      </c>
      <c r="I6" s="253" t="s">
        <v>157</v>
      </c>
      <c r="J6" s="253" t="s">
        <v>8</v>
      </c>
      <c r="K6" s="253" t="s">
        <v>9</v>
      </c>
      <c r="L6" s="253" t="s">
        <v>10</v>
      </c>
    </row>
    <row r="7" spans="1:12" ht="9" customHeight="1">
      <c r="A7" s="131"/>
      <c r="B7" s="22"/>
      <c r="C7" s="22"/>
      <c r="D7" s="22"/>
      <c r="E7" s="22"/>
      <c r="F7" s="25"/>
      <c r="G7" s="25"/>
      <c r="H7" s="22"/>
      <c r="I7" s="22"/>
      <c r="J7" s="22"/>
      <c r="K7" s="22"/>
      <c r="L7" s="22"/>
    </row>
    <row r="8" spans="1:12" ht="9" customHeight="1">
      <c r="A8" s="231" t="s">
        <v>35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</row>
    <row r="9" spans="1:12" ht="9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9">
      <c r="A10" s="38" t="s">
        <v>1</v>
      </c>
      <c r="B10" s="85">
        <v>760302</v>
      </c>
      <c r="C10" s="85">
        <v>119450</v>
      </c>
      <c r="D10" s="85">
        <v>310188</v>
      </c>
      <c r="E10" s="85">
        <v>136421</v>
      </c>
      <c r="F10" s="86">
        <v>67177</v>
      </c>
      <c r="G10" s="86">
        <v>69244</v>
      </c>
      <c r="H10" s="85">
        <v>336537</v>
      </c>
      <c r="I10" s="85">
        <v>63879</v>
      </c>
      <c r="J10" s="85">
        <v>558158</v>
      </c>
      <c r="K10" s="85">
        <v>430378</v>
      </c>
      <c r="L10" s="85">
        <v>346026</v>
      </c>
    </row>
    <row r="11" spans="1:12" ht="9">
      <c r="A11" s="38" t="s">
        <v>120</v>
      </c>
      <c r="B11" s="85">
        <v>15481</v>
      </c>
      <c r="C11" s="85">
        <v>9233</v>
      </c>
      <c r="D11" s="85">
        <v>12485</v>
      </c>
      <c r="E11" s="85">
        <v>4530</v>
      </c>
      <c r="F11" s="86">
        <v>2533</v>
      </c>
      <c r="G11" s="86">
        <v>1997</v>
      </c>
      <c r="H11" s="85">
        <v>10887</v>
      </c>
      <c r="I11" s="85">
        <v>2092</v>
      </c>
      <c r="J11" s="85">
        <v>13902</v>
      </c>
      <c r="K11" s="85">
        <v>27076</v>
      </c>
      <c r="L11" s="85">
        <v>10775</v>
      </c>
    </row>
    <row r="12" spans="1:12" ht="9">
      <c r="A12" s="38" t="s">
        <v>3</v>
      </c>
      <c r="B12" s="85">
        <v>361327</v>
      </c>
      <c r="C12" s="85">
        <v>170006</v>
      </c>
      <c r="D12" s="85">
        <v>2672890</v>
      </c>
      <c r="E12" s="85">
        <v>888503</v>
      </c>
      <c r="F12" s="86">
        <v>465267</v>
      </c>
      <c r="G12" s="86">
        <v>423236</v>
      </c>
      <c r="H12" s="85">
        <v>996570</v>
      </c>
      <c r="I12" s="85">
        <v>220310</v>
      </c>
      <c r="J12" s="85">
        <v>819694</v>
      </c>
      <c r="K12" s="85">
        <v>1464579</v>
      </c>
      <c r="L12" s="85">
        <v>868830</v>
      </c>
    </row>
    <row r="13" spans="1:12" ht="9">
      <c r="A13" s="38" t="s">
        <v>4</v>
      </c>
      <c r="B13" s="85">
        <v>29791</v>
      </c>
      <c r="C13" s="85">
        <v>4966</v>
      </c>
      <c r="D13" s="85">
        <v>70891</v>
      </c>
      <c r="E13" s="85">
        <v>190328</v>
      </c>
      <c r="F13" s="86">
        <v>121284</v>
      </c>
      <c r="G13" s="86">
        <v>69044</v>
      </c>
      <c r="H13" s="85">
        <v>238854</v>
      </c>
      <c r="I13" s="85">
        <v>30200</v>
      </c>
      <c r="J13" s="85">
        <v>21196</v>
      </c>
      <c r="K13" s="85">
        <v>183993</v>
      </c>
      <c r="L13" s="85">
        <v>62679</v>
      </c>
    </row>
    <row r="14" spans="1:12" ht="9">
      <c r="A14" s="51" t="s">
        <v>121</v>
      </c>
      <c r="B14" s="86">
        <v>10859</v>
      </c>
      <c r="C14" s="86">
        <v>1864</v>
      </c>
      <c r="D14" s="86">
        <v>30400</v>
      </c>
      <c r="E14" s="86">
        <v>101300</v>
      </c>
      <c r="F14" s="86">
        <v>81546</v>
      </c>
      <c r="G14" s="86">
        <v>19754</v>
      </c>
      <c r="H14" s="86">
        <v>135488</v>
      </c>
      <c r="I14" s="86">
        <v>14131</v>
      </c>
      <c r="J14" s="86">
        <v>8842</v>
      </c>
      <c r="K14" s="86">
        <v>74372</v>
      </c>
      <c r="L14" s="86">
        <v>25612</v>
      </c>
    </row>
    <row r="15" spans="1:12" ht="9">
      <c r="A15" s="51" t="s">
        <v>5</v>
      </c>
      <c r="B15" s="86">
        <v>18932</v>
      </c>
      <c r="C15" s="86">
        <v>3102</v>
      </c>
      <c r="D15" s="86">
        <v>40491</v>
      </c>
      <c r="E15" s="86">
        <v>89028</v>
      </c>
      <c r="F15" s="86">
        <v>39738</v>
      </c>
      <c r="G15" s="86">
        <v>49290</v>
      </c>
      <c r="H15" s="86">
        <v>103366</v>
      </c>
      <c r="I15" s="86">
        <v>16069</v>
      </c>
      <c r="J15" s="86">
        <v>12354</v>
      </c>
      <c r="K15" s="86">
        <v>109621</v>
      </c>
      <c r="L15" s="86">
        <v>37067</v>
      </c>
    </row>
    <row r="16" spans="1:12" ht="9">
      <c r="A16" s="38" t="s">
        <v>6</v>
      </c>
      <c r="B16" s="85">
        <v>108913</v>
      </c>
      <c r="C16" s="85">
        <v>19806</v>
      </c>
      <c r="D16" s="85">
        <v>325027</v>
      </c>
      <c r="E16" s="85">
        <v>715460</v>
      </c>
      <c r="F16" s="86">
        <v>417338</v>
      </c>
      <c r="G16" s="86">
        <v>298122</v>
      </c>
      <c r="H16" s="85">
        <v>1387438</v>
      </c>
      <c r="I16" s="85">
        <v>209352</v>
      </c>
      <c r="J16" s="85">
        <v>104291</v>
      </c>
      <c r="K16" s="85">
        <v>431154</v>
      </c>
      <c r="L16" s="85">
        <v>296022</v>
      </c>
    </row>
    <row r="17" spans="1:12" ht="9">
      <c r="A17" s="38" t="s">
        <v>7</v>
      </c>
      <c r="B17" s="85">
        <v>30390</v>
      </c>
      <c r="C17" s="85">
        <v>3916</v>
      </c>
      <c r="D17" s="85">
        <v>88824</v>
      </c>
      <c r="E17" s="85">
        <v>121136</v>
      </c>
      <c r="F17" s="86">
        <v>87347</v>
      </c>
      <c r="G17" s="86">
        <v>33789</v>
      </c>
      <c r="H17" s="85">
        <v>189074</v>
      </c>
      <c r="I17" s="85">
        <v>180554</v>
      </c>
      <c r="J17" s="85">
        <v>26488</v>
      </c>
      <c r="K17" s="85">
        <v>99064</v>
      </c>
      <c r="L17" s="85">
        <v>59598</v>
      </c>
    </row>
    <row r="18" spans="1:12" ht="9">
      <c r="A18" s="38" t="s">
        <v>8</v>
      </c>
      <c r="B18" s="85">
        <v>112079</v>
      </c>
      <c r="C18" s="85">
        <v>60499</v>
      </c>
      <c r="D18" s="85">
        <v>142669</v>
      </c>
      <c r="E18" s="85">
        <v>131622</v>
      </c>
      <c r="F18" s="86">
        <v>62999</v>
      </c>
      <c r="G18" s="86">
        <v>68623</v>
      </c>
      <c r="H18" s="85">
        <v>120367</v>
      </c>
      <c r="I18" s="85">
        <v>23764</v>
      </c>
      <c r="J18" s="85">
        <v>135019</v>
      </c>
      <c r="K18" s="85">
        <v>128709</v>
      </c>
      <c r="L18" s="85">
        <v>159215</v>
      </c>
    </row>
    <row r="19" spans="1:12" ht="9">
      <c r="A19" s="38" t="s">
        <v>9</v>
      </c>
      <c r="B19" s="85">
        <v>92745</v>
      </c>
      <c r="C19" s="85">
        <v>31944</v>
      </c>
      <c r="D19" s="85">
        <v>307818</v>
      </c>
      <c r="E19" s="85">
        <v>549343</v>
      </c>
      <c r="F19" s="86">
        <v>261146</v>
      </c>
      <c r="G19" s="86">
        <v>288197</v>
      </c>
      <c r="H19" s="85">
        <v>359851</v>
      </c>
      <c r="I19" s="85">
        <v>72420</v>
      </c>
      <c r="J19" s="85">
        <v>138860</v>
      </c>
      <c r="K19" s="85">
        <v>1120530</v>
      </c>
      <c r="L19" s="85">
        <v>372442</v>
      </c>
    </row>
    <row r="20" spans="1:12" ht="9">
      <c r="A20" s="38" t="s">
        <v>10</v>
      </c>
      <c r="B20" s="85">
        <v>76632</v>
      </c>
      <c r="C20" s="85">
        <v>33169</v>
      </c>
      <c r="D20" s="85">
        <v>252785</v>
      </c>
      <c r="E20" s="85">
        <v>268267</v>
      </c>
      <c r="F20" s="86">
        <v>130818</v>
      </c>
      <c r="G20" s="86">
        <v>137449</v>
      </c>
      <c r="H20" s="85">
        <v>259668</v>
      </c>
      <c r="I20" s="85">
        <v>42889</v>
      </c>
      <c r="J20" s="85">
        <v>100612</v>
      </c>
      <c r="K20" s="85">
        <v>420825</v>
      </c>
      <c r="L20" s="85">
        <v>954034</v>
      </c>
    </row>
    <row r="21" spans="1:12" ht="9">
      <c r="A21" s="38" t="s">
        <v>11</v>
      </c>
      <c r="B21" s="85">
        <v>18523</v>
      </c>
      <c r="C21" s="85">
        <v>5662</v>
      </c>
      <c r="D21" s="85">
        <v>59450</v>
      </c>
      <c r="E21" s="85">
        <v>54303</v>
      </c>
      <c r="F21" s="86">
        <v>21721</v>
      </c>
      <c r="G21" s="86">
        <v>32582</v>
      </c>
      <c r="H21" s="85">
        <v>58971</v>
      </c>
      <c r="I21" s="85">
        <v>10881</v>
      </c>
      <c r="J21" s="85">
        <v>18621</v>
      </c>
      <c r="K21" s="85">
        <v>168075</v>
      </c>
      <c r="L21" s="85">
        <v>85302</v>
      </c>
    </row>
    <row r="22" spans="1:12" ht="9">
      <c r="A22" s="38" t="s">
        <v>12</v>
      </c>
      <c r="B22" s="85">
        <v>28783</v>
      </c>
      <c r="C22" s="85">
        <v>8608</v>
      </c>
      <c r="D22" s="85">
        <v>103945</v>
      </c>
      <c r="E22" s="85">
        <v>124155</v>
      </c>
      <c r="F22" s="86">
        <v>45589</v>
      </c>
      <c r="G22" s="86">
        <v>78566</v>
      </c>
      <c r="H22" s="85">
        <v>102679</v>
      </c>
      <c r="I22" s="85">
        <v>20053</v>
      </c>
      <c r="J22" s="85">
        <v>26118</v>
      </c>
      <c r="K22" s="85">
        <v>149042</v>
      </c>
      <c r="L22" s="85">
        <v>96815</v>
      </c>
    </row>
    <row r="23" spans="1:12" ht="9">
      <c r="A23" s="38" t="s">
        <v>13</v>
      </c>
      <c r="B23" s="85">
        <v>106044</v>
      </c>
      <c r="C23" s="85">
        <v>37161</v>
      </c>
      <c r="D23" s="85">
        <v>363207</v>
      </c>
      <c r="E23" s="85">
        <v>325342</v>
      </c>
      <c r="F23" s="86">
        <v>159672</v>
      </c>
      <c r="G23" s="86">
        <v>165670</v>
      </c>
      <c r="H23" s="85">
        <v>461961</v>
      </c>
      <c r="I23" s="85">
        <v>73289</v>
      </c>
      <c r="J23" s="85">
        <v>166663</v>
      </c>
      <c r="K23" s="85">
        <v>523807</v>
      </c>
      <c r="L23" s="85">
        <v>628386</v>
      </c>
    </row>
    <row r="24" spans="1:12" ht="9">
      <c r="A24" s="38" t="s">
        <v>14</v>
      </c>
      <c r="B24" s="85">
        <v>16441</v>
      </c>
      <c r="C24" s="85">
        <v>3948</v>
      </c>
      <c r="D24" s="85">
        <v>56158</v>
      </c>
      <c r="E24" s="85">
        <v>38182</v>
      </c>
      <c r="F24" s="86">
        <v>15608</v>
      </c>
      <c r="G24" s="86">
        <v>22574</v>
      </c>
      <c r="H24" s="85">
        <v>68884</v>
      </c>
      <c r="I24" s="85">
        <v>10896</v>
      </c>
      <c r="J24" s="85">
        <v>19838</v>
      </c>
      <c r="K24" s="85">
        <v>124173</v>
      </c>
      <c r="L24" s="85">
        <v>62661</v>
      </c>
    </row>
    <row r="25" spans="1:12" ht="9">
      <c r="A25" s="38" t="s">
        <v>15</v>
      </c>
      <c r="B25" s="85">
        <v>9873</v>
      </c>
      <c r="C25" s="85">
        <v>1560</v>
      </c>
      <c r="D25" s="85">
        <v>14857</v>
      </c>
      <c r="E25" s="85">
        <v>5728</v>
      </c>
      <c r="F25" s="86">
        <v>2438</v>
      </c>
      <c r="G25" s="86">
        <v>3290</v>
      </c>
      <c r="H25" s="85">
        <v>13898</v>
      </c>
      <c r="I25" s="85">
        <v>4375</v>
      </c>
      <c r="J25" s="85">
        <v>4899</v>
      </c>
      <c r="K25" s="85">
        <v>40351</v>
      </c>
      <c r="L25" s="85">
        <v>14467</v>
      </c>
    </row>
    <row r="26" spans="1:12" ht="9">
      <c r="A26" s="38" t="s">
        <v>16</v>
      </c>
      <c r="B26" s="85">
        <v>69896</v>
      </c>
      <c r="C26" s="85">
        <v>15319</v>
      </c>
      <c r="D26" s="85">
        <v>198807</v>
      </c>
      <c r="E26" s="85">
        <v>73054</v>
      </c>
      <c r="F26" s="86">
        <v>33803</v>
      </c>
      <c r="G26" s="86">
        <v>39251</v>
      </c>
      <c r="H26" s="85">
        <v>202406</v>
      </c>
      <c r="I26" s="85">
        <v>33948</v>
      </c>
      <c r="J26" s="85">
        <v>97321</v>
      </c>
      <c r="K26" s="85">
        <v>350299</v>
      </c>
      <c r="L26" s="85">
        <v>312130</v>
      </c>
    </row>
    <row r="27" spans="1:12" ht="9">
      <c r="A27" s="38" t="s">
        <v>17</v>
      </c>
      <c r="B27" s="85">
        <v>46475</v>
      </c>
      <c r="C27" s="85">
        <v>13157</v>
      </c>
      <c r="D27" s="85">
        <v>159814</v>
      </c>
      <c r="E27" s="85">
        <v>83436</v>
      </c>
      <c r="F27" s="86">
        <v>35621</v>
      </c>
      <c r="G27" s="86">
        <v>47815</v>
      </c>
      <c r="H27" s="85">
        <v>175254</v>
      </c>
      <c r="I27" s="85">
        <v>30661</v>
      </c>
      <c r="J27" s="85">
        <v>52286</v>
      </c>
      <c r="K27" s="85">
        <v>304802</v>
      </c>
      <c r="L27" s="85">
        <v>144282</v>
      </c>
    </row>
    <row r="28" spans="1:12" ht="9">
      <c r="A28" s="38" t="s">
        <v>18</v>
      </c>
      <c r="B28" s="85">
        <v>13558</v>
      </c>
      <c r="C28" s="85">
        <v>1327</v>
      </c>
      <c r="D28" s="85">
        <v>22594</v>
      </c>
      <c r="E28" s="85">
        <v>7073</v>
      </c>
      <c r="F28" s="86">
        <v>3118</v>
      </c>
      <c r="G28" s="86">
        <v>3955</v>
      </c>
      <c r="H28" s="85">
        <v>20277</v>
      </c>
      <c r="I28" s="85">
        <v>4053</v>
      </c>
      <c r="J28" s="85">
        <v>6311</v>
      </c>
      <c r="K28" s="85">
        <v>52374</v>
      </c>
      <c r="L28" s="85">
        <v>24237</v>
      </c>
    </row>
    <row r="29" spans="1:12" ht="9">
      <c r="A29" s="38" t="s">
        <v>19</v>
      </c>
      <c r="B29" s="85">
        <v>25557</v>
      </c>
      <c r="C29" s="85">
        <v>4093</v>
      </c>
      <c r="D29" s="85">
        <v>65717</v>
      </c>
      <c r="E29" s="85">
        <v>20075</v>
      </c>
      <c r="F29" s="86">
        <v>8099</v>
      </c>
      <c r="G29" s="86">
        <v>11976</v>
      </c>
      <c r="H29" s="85">
        <v>61007</v>
      </c>
      <c r="I29" s="85">
        <v>10019</v>
      </c>
      <c r="J29" s="85">
        <v>22421</v>
      </c>
      <c r="K29" s="85">
        <v>104278</v>
      </c>
      <c r="L29" s="85">
        <v>70716</v>
      </c>
    </row>
    <row r="30" spans="1:12" ht="9">
      <c r="A30" s="38" t="s">
        <v>20</v>
      </c>
      <c r="B30" s="85">
        <v>36513</v>
      </c>
      <c r="C30" s="85">
        <v>9886</v>
      </c>
      <c r="D30" s="85">
        <v>151748</v>
      </c>
      <c r="E30" s="85">
        <v>45841</v>
      </c>
      <c r="F30" s="86">
        <v>22546</v>
      </c>
      <c r="G30" s="86">
        <v>23295</v>
      </c>
      <c r="H30" s="85">
        <v>142903</v>
      </c>
      <c r="I30" s="85">
        <v>20732</v>
      </c>
      <c r="J30" s="85">
        <v>46736</v>
      </c>
      <c r="K30" s="85">
        <v>160664</v>
      </c>
      <c r="L30" s="85">
        <v>129083</v>
      </c>
    </row>
    <row r="31" spans="1:12" ht="9">
      <c r="A31" s="38" t="s">
        <v>21</v>
      </c>
      <c r="B31" s="85">
        <v>20285</v>
      </c>
      <c r="C31" s="85">
        <v>6178</v>
      </c>
      <c r="D31" s="85">
        <v>61938</v>
      </c>
      <c r="E31" s="85">
        <v>25703</v>
      </c>
      <c r="F31" s="86">
        <v>10889</v>
      </c>
      <c r="G31" s="86">
        <v>14814</v>
      </c>
      <c r="H31" s="85">
        <v>52810</v>
      </c>
      <c r="I31" s="85">
        <v>9543</v>
      </c>
      <c r="J31" s="85">
        <v>17005</v>
      </c>
      <c r="K31" s="85">
        <v>51827</v>
      </c>
      <c r="L31" s="85">
        <v>44991</v>
      </c>
    </row>
    <row r="32" spans="1:12" ht="9">
      <c r="A32" s="69" t="s">
        <v>95</v>
      </c>
      <c r="B32" s="87">
        <v>1979608</v>
      </c>
      <c r="C32" s="87">
        <v>559888</v>
      </c>
      <c r="D32" s="87">
        <v>5441812</v>
      </c>
      <c r="E32" s="87">
        <v>3808502</v>
      </c>
      <c r="F32" s="88">
        <v>1975013</v>
      </c>
      <c r="G32" s="88">
        <v>1833489</v>
      </c>
      <c r="H32" s="87">
        <v>5260296</v>
      </c>
      <c r="I32" s="87">
        <v>1073910</v>
      </c>
      <c r="J32" s="87">
        <v>2396439</v>
      </c>
      <c r="K32" s="87">
        <v>6336000</v>
      </c>
      <c r="L32" s="87">
        <v>4742691</v>
      </c>
    </row>
    <row r="33" spans="1:12" ht="9">
      <c r="A33" s="72" t="s">
        <v>33</v>
      </c>
      <c r="B33" s="87">
        <v>1979608</v>
      </c>
      <c r="C33" s="87">
        <v>559888</v>
      </c>
      <c r="D33" s="87">
        <v>5441812</v>
      </c>
      <c r="E33" s="87">
        <v>3844785</v>
      </c>
      <c r="F33" s="88">
        <v>1975013</v>
      </c>
      <c r="G33" s="88">
        <v>1869772</v>
      </c>
      <c r="H33" s="87">
        <v>5260296</v>
      </c>
      <c r="I33" s="87">
        <v>1073910</v>
      </c>
      <c r="J33" s="87">
        <v>2396439</v>
      </c>
      <c r="K33" s="87">
        <v>6336000</v>
      </c>
      <c r="L33" s="87">
        <v>5425864</v>
      </c>
    </row>
    <row r="34" spans="1:12" ht="9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1:12" ht="9">
      <c r="A35" s="24"/>
      <c r="B35" s="70"/>
      <c r="C35" s="70"/>
      <c r="D35" s="70"/>
      <c r="E35" s="70"/>
      <c r="F35" s="71"/>
      <c r="G35" s="71"/>
      <c r="H35" s="70"/>
      <c r="I35" s="70"/>
      <c r="J35" s="70"/>
      <c r="K35" s="70"/>
      <c r="L35" s="70"/>
    </row>
    <row r="36" spans="1:12" s="59" customFormat="1" ht="9" customHeight="1">
      <c r="A36" s="45" t="s">
        <v>139</v>
      </c>
      <c r="B36" s="57"/>
      <c r="C36" s="57"/>
      <c r="D36" s="57"/>
      <c r="E36" s="57"/>
      <c r="F36" s="58"/>
      <c r="G36" s="57"/>
      <c r="H36" s="57"/>
      <c r="I36" s="57"/>
      <c r="J36" s="57"/>
      <c r="K36" s="57"/>
      <c r="L36" s="57"/>
    </row>
    <row r="37" spans="1:12" ht="27" customHeight="1">
      <c r="A37" s="213" t="s">
        <v>147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</row>
  </sheetData>
  <mergeCells count="6">
    <mergeCell ref="A37:L37"/>
    <mergeCell ref="A1:L1"/>
    <mergeCell ref="B5:L5"/>
    <mergeCell ref="A3:L3"/>
    <mergeCell ref="A8:L8"/>
    <mergeCell ref="A5:A6"/>
  </mergeCells>
  <printOptions/>
  <pageMargins left="0.6692913385826772" right="0.7086614173228347" top="0.984251968503937" bottom="0.7874015748031497" header="0" footer="0.8661417322834646"/>
  <pageSetup horizontalDpi="300" verticalDpi="300" orientation="portrait" paperSize="9" r:id="rId2"/>
  <headerFooter alignWithMargins="0">
    <oddFooter>&amp;C&amp;11 469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7"/>
  <sheetViews>
    <sheetView zoomScaleSheetLayoutView="100" workbookViewId="0" topLeftCell="A1">
      <selection activeCell="A2" sqref="A2"/>
    </sheetView>
  </sheetViews>
  <sheetFormatPr defaultColWidth="9.140625" defaultRowHeight="12.75"/>
  <cols>
    <col min="1" max="1" width="16.28125" style="38" customWidth="1"/>
    <col min="2" max="5" width="6.00390625" style="38" customWidth="1"/>
    <col min="6" max="6" width="5.28125" style="38" customWidth="1"/>
    <col min="7" max="7" width="6.7109375" style="38" customWidth="1"/>
    <col min="8" max="8" width="5.8515625" style="38" customWidth="1"/>
    <col min="9" max="9" width="6.140625" style="38" customWidth="1"/>
    <col min="10" max="10" width="6.00390625" style="38" customWidth="1"/>
    <col min="11" max="11" width="5.8515625" style="38" customWidth="1"/>
    <col min="12" max="12" width="6.421875" style="38" customWidth="1"/>
    <col min="13" max="13" width="6.8515625" style="38" customWidth="1"/>
    <col min="14" max="16384" width="9.140625" style="38" customWidth="1"/>
  </cols>
  <sheetData>
    <row r="1" spans="1:13" ht="12.75" customHeight="1">
      <c r="A1" s="227" t="s">
        <v>151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8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5.5" customHeight="1">
      <c r="A3" s="229" t="s">
        <v>138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1:13" ht="7.5" customHeight="1">
      <c r="A4" s="84"/>
      <c r="B4" s="75"/>
      <c r="C4" s="75"/>
      <c r="D4" s="75"/>
      <c r="E4" s="76"/>
      <c r="F4" s="76"/>
      <c r="G4" s="76"/>
      <c r="H4" s="76"/>
      <c r="I4" s="76"/>
      <c r="J4" s="76"/>
      <c r="K4" s="76"/>
      <c r="L4" s="76"/>
      <c r="M4" s="55"/>
    </row>
    <row r="5" spans="1:13" ht="18" customHeight="1">
      <c r="A5" s="232" t="s">
        <v>125</v>
      </c>
      <c r="B5" s="228" t="s">
        <v>74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</row>
    <row r="6" spans="1:13" ht="18" customHeight="1">
      <c r="A6" s="233"/>
      <c r="B6" s="43" t="s">
        <v>11</v>
      </c>
      <c r="C6" s="43" t="s">
        <v>12</v>
      </c>
      <c r="D6" s="43" t="s">
        <v>13</v>
      </c>
      <c r="E6" s="43" t="s">
        <v>14</v>
      </c>
      <c r="F6" s="43" t="s">
        <v>15</v>
      </c>
      <c r="G6" s="43" t="s">
        <v>16</v>
      </c>
      <c r="H6" s="43" t="s">
        <v>17</v>
      </c>
      <c r="I6" s="43" t="s">
        <v>18</v>
      </c>
      <c r="J6" s="43" t="s">
        <v>19</v>
      </c>
      <c r="K6" s="43" t="s">
        <v>20</v>
      </c>
      <c r="L6" s="43" t="s">
        <v>21</v>
      </c>
      <c r="M6" s="40" t="s">
        <v>33</v>
      </c>
    </row>
    <row r="7" spans="1:13" ht="9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9">
      <c r="A8" s="207" t="s">
        <v>35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</row>
    <row r="9" spans="1:13" ht="9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9">
      <c r="A10" s="38" t="s">
        <v>1</v>
      </c>
      <c r="B10" s="132">
        <v>67693</v>
      </c>
      <c r="C10" s="132">
        <v>96594</v>
      </c>
      <c r="D10" s="132">
        <v>200063</v>
      </c>
      <c r="E10" s="132">
        <v>60181</v>
      </c>
      <c r="F10" s="132">
        <v>7074</v>
      </c>
      <c r="G10" s="132">
        <v>91067</v>
      </c>
      <c r="H10" s="132">
        <v>86615</v>
      </c>
      <c r="I10" s="132">
        <v>15161</v>
      </c>
      <c r="J10" s="132">
        <v>33683</v>
      </c>
      <c r="K10" s="132">
        <v>99418</v>
      </c>
      <c r="L10" s="132">
        <v>88035</v>
      </c>
      <c r="M10" s="132">
        <v>3906923</v>
      </c>
    </row>
    <row r="11" spans="1:13" ht="9">
      <c r="A11" s="38" t="s">
        <v>120</v>
      </c>
      <c r="B11" s="132">
        <v>1390</v>
      </c>
      <c r="C11" s="132">
        <v>2561</v>
      </c>
      <c r="D11" s="132">
        <v>8162</v>
      </c>
      <c r="E11" s="132">
        <v>1275</v>
      </c>
      <c r="F11" s="132">
        <v>91</v>
      </c>
      <c r="G11" s="132">
        <v>3783</v>
      </c>
      <c r="H11" s="132">
        <v>4583</v>
      </c>
      <c r="I11" s="132">
        <v>184</v>
      </c>
      <c r="J11" s="132">
        <v>1136</v>
      </c>
      <c r="K11" s="132">
        <v>3543</v>
      </c>
      <c r="L11" s="132">
        <v>4900</v>
      </c>
      <c r="M11" s="132">
        <v>138069</v>
      </c>
    </row>
    <row r="12" spans="1:13" ht="9">
      <c r="A12" s="38" t="s">
        <v>3</v>
      </c>
      <c r="B12" s="132">
        <v>192963</v>
      </c>
      <c r="C12" s="132">
        <v>350504</v>
      </c>
      <c r="D12" s="132">
        <v>596976</v>
      </c>
      <c r="E12" s="132">
        <v>175768</v>
      </c>
      <c r="F12" s="132">
        <v>16175</v>
      </c>
      <c r="G12" s="132">
        <v>219475</v>
      </c>
      <c r="H12" s="132">
        <v>245932</v>
      </c>
      <c r="I12" s="132">
        <v>27374</v>
      </c>
      <c r="J12" s="132">
        <v>96675</v>
      </c>
      <c r="K12" s="132">
        <v>297720</v>
      </c>
      <c r="L12" s="132">
        <v>237173</v>
      </c>
      <c r="M12" s="132">
        <v>10919444</v>
      </c>
    </row>
    <row r="13" spans="1:13" ht="9">
      <c r="A13" s="38" t="s">
        <v>4</v>
      </c>
      <c r="B13" s="132">
        <v>16073</v>
      </c>
      <c r="C13" s="132">
        <v>29113</v>
      </c>
      <c r="D13" s="132">
        <v>52731</v>
      </c>
      <c r="E13" s="132">
        <v>17840</v>
      </c>
      <c r="F13" s="132">
        <v>1016</v>
      </c>
      <c r="G13" s="132">
        <v>18239</v>
      </c>
      <c r="H13" s="132">
        <v>26650</v>
      </c>
      <c r="I13" s="132">
        <v>2078</v>
      </c>
      <c r="J13" s="132">
        <v>6922</v>
      </c>
      <c r="K13" s="132">
        <v>18323</v>
      </c>
      <c r="L13" s="132">
        <v>23157</v>
      </c>
      <c r="M13" s="132">
        <v>1045040</v>
      </c>
    </row>
    <row r="14" spans="1:13" ht="9">
      <c r="A14" s="51" t="s">
        <v>121</v>
      </c>
      <c r="B14" s="182">
        <v>6604</v>
      </c>
      <c r="C14" s="182">
        <v>10428</v>
      </c>
      <c r="D14" s="182">
        <v>19173</v>
      </c>
      <c r="E14" s="182">
        <v>7026</v>
      </c>
      <c r="F14" s="182">
        <v>418</v>
      </c>
      <c r="G14" s="182">
        <v>7677</v>
      </c>
      <c r="H14" s="182">
        <v>10530</v>
      </c>
      <c r="I14" s="182">
        <v>839</v>
      </c>
      <c r="J14" s="182">
        <v>3356</v>
      </c>
      <c r="K14" s="182">
        <v>7388</v>
      </c>
      <c r="L14" s="182">
        <v>9571</v>
      </c>
      <c r="M14" s="182">
        <v>485878</v>
      </c>
    </row>
    <row r="15" spans="1:13" ht="9">
      <c r="A15" s="51" t="s">
        <v>5</v>
      </c>
      <c r="B15" s="182">
        <v>9469</v>
      </c>
      <c r="C15" s="182">
        <v>18685</v>
      </c>
      <c r="D15" s="182">
        <v>33558</v>
      </c>
      <c r="E15" s="182">
        <v>10814</v>
      </c>
      <c r="F15" s="182">
        <v>598</v>
      </c>
      <c r="G15" s="182">
        <v>10562</v>
      </c>
      <c r="H15" s="182">
        <v>16120</v>
      </c>
      <c r="I15" s="182">
        <v>1239</v>
      </c>
      <c r="J15" s="182">
        <v>3566</v>
      </c>
      <c r="K15" s="182">
        <v>10935</v>
      </c>
      <c r="L15" s="182">
        <v>13586</v>
      </c>
      <c r="M15" s="182">
        <v>559162</v>
      </c>
    </row>
    <row r="16" spans="1:13" ht="9">
      <c r="A16" s="38" t="s">
        <v>6</v>
      </c>
      <c r="B16" s="132">
        <v>105907</v>
      </c>
      <c r="C16" s="132">
        <v>129902</v>
      </c>
      <c r="D16" s="132">
        <v>247921</v>
      </c>
      <c r="E16" s="132">
        <v>59719</v>
      </c>
      <c r="F16" s="132">
        <v>5927</v>
      </c>
      <c r="G16" s="132">
        <v>115075</v>
      </c>
      <c r="H16" s="132">
        <v>101342</v>
      </c>
      <c r="I16" s="132">
        <v>10486</v>
      </c>
      <c r="J16" s="132">
        <v>31241</v>
      </c>
      <c r="K16" s="132">
        <v>97575</v>
      </c>
      <c r="L16" s="132">
        <v>80327</v>
      </c>
      <c r="M16" s="132">
        <v>4582885</v>
      </c>
    </row>
    <row r="17" spans="1:13" ht="9">
      <c r="A17" s="38" t="s">
        <v>7</v>
      </c>
      <c r="B17" s="132">
        <v>22455</v>
      </c>
      <c r="C17" s="132">
        <v>23591</v>
      </c>
      <c r="D17" s="132">
        <v>75755</v>
      </c>
      <c r="E17" s="132">
        <v>10339</v>
      </c>
      <c r="F17" s="132">
        <v>1639</v>
      </c>
      <c r="G17" s="132">
        <v>20348</v>
      </c>
      <c r="H17" s="132">
        <v>19921</v>
      </c>
      <c r="I17" s="132">
        <v>2551</v>
      </c>
      <c r="J17" s="132">
        <v>6071</v>
      </c>
      <c r="K17" s="132">
        <v>24208</v>
      </c>
      <c r="L17" s="132">
        <v>16352</v>
      </c>
      <c r="M17" s="132">
        <v>1022274</v>
      </c>
    </row>
    <row r="18" spans="1:13" ht="9">
      <c r="A18" s="38" t="s">
        <v>8</v>
      </c>
      <c r="B18" s="132">
        <v>33348</v>
      </c>
      <c r="C18" s="132">
        <v>25041</v>
      </c>
      <c r="D18" s="132">
        <v>122357</v>
      </c>
      <c r="E18" s="132">
        <v>14572</v>
      </c>
      <c r="F18" s="132">
        <v>1834</v>
      </c>
      <c r="G18" s="132">
        <v>50886</v>
      </c>
      <c r="H18" s="132">
        <v>27575</v>
      </c>
      <c r="I18" s="132">
        <v>3042</v>
      </c>
      <c r="J18" s="132">
        <v>11663</v>
      </c>
      <c r="K18" s="132">
        <v>47250</v>
      </c>
      <c r="L18" s="132">
        <v>39794</v>
      </c>
      <c r="M18" s="132">
        <v>1391305</v>
      </c>
    </row>
    <row r="19" spans="1:13" ht="9">
      <c r="A19" s="38" t="s">
        <v>9</v>
      </c>
      <c r="B19" s="132">
        <v>100018</v>
      </c>
      <c r="C19" s="132">
        <v>217296</v>
      </c>
      <c r="D19" s="132">
        <v>237283</v>
      </c>
      <c r="E19" s="132">
        <v>82250</v>
      </c>
      <c r="F19" s="132">
        <v>8987</v>
      </c>
      <c r="G19" s="132">
        <v>129983</v>
      </c>
      <c r="H19" s="132">
        <v>128627</v>
      </c>
      <c r="I19" s="132">
        <v>16012</v>
      </c>
      <c r="J19" s="132">
        <v>38165</v>
      </c>
      <c r="K19" s="132">
        <v>105632</v>
      </c>
      <c r="L19" s="132">
        <v>83180</v>
      </c>
      <c r="M19" s="132">
        <v>4193386</v>
      </c>
    </row>
    <row r="20" spans="1:13" ht="9">
      <c r="A20" s="38" t="s">
        <v>10</v>
      </c>
      <c r="B20" s="132">
        <v>90236</v>
      </c>
      <c r="C20" s="132">
        <v>85230</v>
      </c>
      <c r="D20" s="132">
        <v>245076</v>
      </c>
      <c r="E20" s="132">
        <v>44580</v>
      </c>
      <c r="F20" s="132">
        <v>5761</v>
      </c>
      <c r="G20" s="132">
        <v>142861</v>
      </c>
      <c r="H20" s="132">
        <v>79835</v>
      </c>
      <c r="I20" s="132">
        <v>11715</v>
      </c>
      <c r="J20" s="132">
        <v>36184</v>
      </c>
      <c r="K20" s="132">
        <v>93135</v>
      </c>
      <c r="L20" s="132">
        <v>83187</v>
      </c>
      <c r="M20" s="132">
        <v>3326681</v>
      </c>
    </row>
    <row r="21" spans="1:13" ht="9">
      <c r="A21" s="38" t="s">
        <v>11</v>
      </c>
      <c r="B21" s="132">
        <v>52543</v>
      </c>
      <c r="C21" s="132">
        <v>86392</v>
      </c>
      <c r="D21" s="132">
        <v>59654</v>
      </c>
      <c r="E21" s="132">
        <v>36394</v>
      </c>
      <c r="F21" s="132">
        <v>2831</v>
      </c>
      <c r="G21" s="132">
        <v>42766</v>
      </c>
      <c r="H21" s="132">
        <v>35189</v>
      </c>
      <c r="I21" s="132">
        <v>4744</v>
      </c>
      <c r="J21" s="132">
        <v>12395</v>
      </c>
      <c r="K21" s="132">
        <v>22030</v>
      </c>
      <c r="L21" s="132">
        <v>20392</v>
      </c>
      <c r="M21" s="132">
        <v>855118</v>
      </c>
    </row>
    <row r="22" spans="1:13" ht="9">
      <c r="A22" s="38" t="s">
        <v>12</v>
      </c>
      <c r="B22" s="132">
        <v>50088</v>
      </c>
      <c r="C22" s="132">
        <v>172915</v>
      </c>
      <c r="D22" s="132">
        <v>124712</v>
      </c>
      <c r="E22" s="132">
        <v>47690</v>
      </c>
      <c r="F22" s="132">
        <v>6736</v>
      </c>
      <c r="G22" s="132">
        <v>53709</v>
      </c>
      <c r="H22" s="132">
        <v>61475</v>
      </c>
      <c r="I22" s="132">
        <v>7871</v>
      </c>
      <c r="J22" s="132">
        <v>15585</v>
      </c>
      <c r="K22" s="132">
        <v>30599</v>
      </c>
      <c r="L22" s="132">
        <v>19078</v>
      </c>
      <c r="M22" s="132">
        <v>1250656</v>
      </c>
    </row>
    <row r="23" spans="1:13" ht="9">
      <c r="A23" s="38" t="s">
        <v>13</v>
      </c>
      <c r="B23" s="132">
        <v>288532</v>
      </c>
      <c r="C23" s="132">
        <v>217217</v>
      </c>
      <c r="D23" s="132">
        <v>631089</v>
      </c>
      <c r="E23" s="132">
        <v>302792</v>
      </c>
      <c r="F23" s="132">
        <v>25041</v>
      </c>
      <c r="G23" s="132">
        <v>368752</v>
      </c>
      <c r="H23" s="132">
        <v>289229</v>
      </c>
      <c r="I23" s="132">
        <v>48935</v>
      </c>
      <c r="J23" s="132">
        <v>168930</v>
      </c>
      <c r="K23" s="132">
        <v>250406</v>
      </c>
      <c r="L23" s="132">
        <v>171075</v>
      </c>
      <c r="M23" s="132">
        <v>5447858</v>
      </c>
    </row>
    <row r="24" spans="1:13" ht="9">
      <c r="A24" s="38" t="s">
        <v>14</v>
      </c>
      <c r="B24" s="132">
        <v>37276</v>
      </c>
      <c r="C24" s="132">
        <v>54722</v>
      </c>
      <c r="D24" s="132">
        <v>81220</v>
      </c>
      <c r="E24" s="132">
        <v>132739</v>
      </c>
      <c r="F24" s="132">
        <v>10363</v>
      </c>
      <c r="G24" s="132">
        <v>47075</v>
      </c>
      <c r="H24" s="132">
        <v>53470</v>
      </c>
      <c r="I24" s="132">
        <v>8525</v>
      </c>
      <c r="J24" s="132">
        <v>15836</v>
      </c>
      <c r="K24" s="132">
        <v>27610</v>
      </c>
      <c r="L24" s="132">
        <v>14720</v>
      </c>
      <c r="M24" s="132">
        <v>884737</v>
      </c>
    </row>
    <row r="25" spans="1:13" ht="9">
      <c r="A25" s="38" t="s">
        <v>15</v>
      </c>
      <c r="B25" s="132">
        <v>8624</v>
      </c>
      <c r="C25" s="132">
        <v>9367</v>
      </c>
      <c r="D25" s="132">
        <v>34676</v>
      </c>
      <c r="E25" s="132">
        <v>20621</v>
      </c>
      <c r="F25" s="132">
        <v>10223</v>
      </c>
      <c r="G25" s="132">
        <v>26020</v>
      </c>
      <c r="H25" s="132">
        <v>16374</v>
      </c>
      <c r="I25" s="132">
        <v>2395</v>
      </c>
      <c r="J25" s="132">
        <v>5411</v>
      </c>
      <c r="K25" s="132">
        <v>7431</v>
      </c>
      <c r="L25" s="132">
        <v>4739</v>
      </c>
      <c r="M25" s="132">
        <v>255889</v>
      </c>
    </row>
    <row r="26" spans="1:13" ht="9">
      <c r="A26" s="38" t="s">
        <v>16</v>
      </c>
      <c r="B26" s="132">
        <v>210560</v>
      </c>
      <c r="C26" s="132">
        <v>96734</v>
      </c>
      <c r="D26" s="132">
        <v>446898</v>
      </c>
      <c r="E26" s="132">
        <v>182169</v>
      </c>
      <c r="F26" s="132">
        <v>42269</v>
      </c>
      <c r="G26" s="132">
        <v>916738</v>
      </c>
      <c r="H26" s="132">
        <v>256702</v>
      </c>
      <c r="I26" s="132">
        <v>67216</v>
      </c>
      <c r="J26" s="132">
        <v>242240</v>
      </c>
      <c r="K26" s="132">
        <v>183584</v>
      </c>
      <c r="L26" s="132">
        <v>60793</v>
      </c>
      <c r="M26" s="132">
        <v>4059083</v>
      </c>
    </row>
    <row r="27" spans="1:13" ht="9">
      <c r="A27" s="38" t="s">
        <v>17</v>
      </c>
      <c r="B27" s="132">
        <v>116028</v>
      </c>
      <c r="C27" s="132">
        <v>104752</v>
      </c>
      <c r="D27" s="132">
        <v>278012</v>
      </c>
      <c r="E27" s="132">
        <v>139530</v>
      </c>
      <c r="F27" s="132">
        <v>26978</v>
      </c>
      <c r="G27" s="132">
        <v>147683</v>
      </c>
      <c r="H27" s="132">
        <v>404334</v>
      </c>
      <c r="I27" s="132">
        <v>100743</v>
      </c>
      <c r="J27" s="132">
        <v>125736</v>
      </c>
      <c r="K27" s="132">
        <v>105631</v>
      </c>
      <c r="L27" s="132">
        <v>24829</v>
      </c>
      <c r="M27" s="132">
        <v>2584423</v>
      </c>
    </row>
    <row r="28" spans="1:13" ht="9">
      <c r="A28" s="38" t="s">
        <v>18</v>
      </c>
      <c r="B28" s="132">
        <v>13278</v>
      </c>
      <c r="C28" s="132">
        <v>11173</v>
      </c>
      <c r="D28" s="132">
        <v>54796</v>
      </c>
      <c r="E28" s="132">
        <v>12945</v>
      </c>
      <c r="F28" s="132">
        <v>2911</v>
      </c>
      <c r="G28" s="132">
        <v>43186</v>
      </c>
      <c r="H28" s="132">
        <v>29443</v>
      </c>
      <c r="I28" s="132">
        <v>33567</v>
      </c>
      <c r="J28" s="132">
        <v>24041</v>
      </c>
      <c r="K28" s="132">
        <v>16497</v>
      </c>
      <c r="L28" s="132">
        <v>4189</v>
      </c>
      <c r="M28" s="132">
        <v>397830</v>
      </c>
    </row>
    <row r="29" spans="1:13" ht="9">
      <c r="A29" s="38" t="s">
        <v>19</v>
      </c>
      <c r="B29" s="132">
        <v>41819</v>
      </c>
      <c r="C29" s="132">
        <v>19242</v>
      </c>
      <c r="D29" s="132">
        <v>157717</v>
      </c>
      <c r="E29" s="132">
        <v>16063</v>
      </c>
      <c r="F29" s="132">
        <v>3085</v>
      </c>
      <c r="G29" s="132">
        <v>88685</v>
      </c>
      <c r="H29" s="132">
        <v>82393</v>
      </c>
      <c r="I29" s="132">
        <v>15366</v>
      </c>
      <c r="J29" s="132">
        <v>178375</v>
      </c>
      <c r="K29" s="132">
        <v>108985</v>
      </c>
      <c r="L29" s="132">
        <v>9457</v>
      </c>
      <c r="M29" s="132">
        <v>1105070</v>
      </c>
    </row>
    <row r="30" spans="1:13" ht="9">
      <c r="A30" s="38" t="s">
        <v>20</v>
      </c>
      <c r="B30" s="132">
        <v>70863</v>
      </c>
      <c r="C30" s="132">
        <v>33536</v>
      </c>
      <c r="D30" s="132">
        <v>260132</v>
      </c>
      <c r="E30" s="132">
        <v>27861</v>
      </c>
      <c r="F30" s="132">
        <v>5122</v>
      </c>
      <c r="G30" s="132">
        <v>108636</v>
      </c>
      <c r="H30" s="132">
        <v>137860</v>
      </c>
      <c r="I30" s="132">
        <v>17151</v>
      </c>
      <c r="J30" s="132">
        <v>190469</v>
      </c>
      <c r="K30" s="132">
        <v>1278247</v>
      </c>
      <c r="L30" s="132">
        <v>27342</v>
      </c>
      <c r="M30" s="132">
        <v>2901325</v>
      </c>
    </row>
    <row r="31" spans="1:13" ht="9">
      <c r="A31" s="38" t="s">
        <v>21</v>
      </c>
      <c r="B31" s="132">
        <v>20326</v>
      </c>
      <c r="C31" s="132">
        <v>10628</v>
      </c>
      <c r="D31" s="132">
        <v>89660</v>
      </c>
      <c r="E31" s="132">
        <v>6990</v>
      </c>
      <c r="F31" s="132">
        <v>574</v>
      </c>
      <c r="G31" s="132">
        <v>21849</v>
      </c>
      <c r="H31" s="132">
        <v>16338</v>
      </c>
      <c r="I31" s="132">
        <v>1124</v>
      </c>
      <c r="J31" s="132">
        <v>3791</v>
      </c>
      <c r="K31" s="132">
        <v>22401</v>
      </c>
      <c r="L31" s="132">
        <v>313812</v>
      </c>
      <c r="M31" s="132">
        <v>797773</v>
      </c>
    </row>
    <row r="32" spans="1:13" ht="9">
      <c r="A32" s="41" t="s">
        <v>95</v>
      </c>
      <c r="B32" s="133">
        <v>1540020</v>
      </c>
      <c r="C32" s="133">
        <v>1776510</v>
      </c>
      <c r="D32" s="134">
        <v>4004890</v>
      </c>
      <c r="E32" s="135">
        <v>1392318</v>
      </c>
      <c r="F32" s="133">
        <v>184637</v>
      </c>
      <c r="G32" s="133">
        <v>2656816</v>
      </c>
      <c r="H32" s="133">
        <v>2103887</v>
      </c>
      <c r="I32" s="133">
        <v>396240</v>
      </c>
      <c r="J32" s="134">
        <v>1244549</v>
      </c>
      <c r="K32" s="136">
        <v>2840225</v>
      </c>
      <c r="L32" s="133">
        <v>1326531</v>
      </c>
      <c r="M32" s="137">
        <v>51065769</v>
      </c>
    </row>
    <row r="33" spans="1:13" ht="9">
      <c r="A33" s="83" t="s">
        <v>33</v>
      </c>
      <c r="B33" s="138">
        <v>1540020</v>
      </c>
      <c r="C33" s="138">
        <v>1794837</v>
      </c>
      <c r="D33" s="134">
        <v>4051910</v>
      </c>
      <c r="E33" s="138">
        <v>1392318</v>
      </c>
      <c r="F33" s="138">
        <v>184637</v>
      </c>
      <c r="G33" s="138">
        <v>2656816</v>
      </c>
      <c r="H33" s="138">
        <v>2103887</v>
      </c>
      <c r="I33" s="138">
        <v>396240</v>
      </c>
      <c r="J33" s="136">
        <v>1244549</v>
      </c>
      <c r="K33" s="138">
        <v>2840225</v>
      </c>
      <c r="L33" s="138">
        <v>1326531</v>
      </c>
      <c r="M33" s="136">
        <v>51850572</v>
      </c>
    </row>
    <row r="34" spans="1:13" ht="9">
      <c r="A34" s="139" t="s">
        <v>34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  <row r="35" spans="2:13" ht="9"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</row>
    <row r="36" spans="1:12" s="59" customFormat="1" ht="9" customHeight="1">
      <c r="A36" s="45" t="s">
        <v>139</v>
      </c>
      <c r="B36" s="57"/>
      <c r="C36" s="57"/>
      <c r="D36" s="57"/>
      <c r="E36" s="57"/>
      <c r="F36" s="58"/>
      <c r="G36" s="57"/>
      <c r="H36" s="57"/>
      <c r="I36" s="57"/>
      <c r="J36" s="57"/>
      <c r="K36" s="57"/>
      <c r="L36" s="57"/>
    </row>
    <row r="37" spans="1:13" ht="27" customHeight="1">
      <c r="A37" s="213" t="s">
        <v>148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</row>
    <row r="38" ht="9">
      <c r="K38" s="133"/>
    </row>
    <row r="67" spans="1:13" ht="9" customHeight="1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</row>
  </sheetData>
  <mergeCells count="6">
    <mergeCell ref="A37:M37"/>
    <mergeCell ref="B5:M5"/>
    <mergeCell ref="A8:M8"/>
    <mergeCell ref="A1:M1"/>
    <mergeCell ref="A3:M3"/>
    <mergeCell ref="A5:A6"/>
  </mergeCells>
  <printOptions/>
  <pageMargins left="0.6692913385826772" right="0.7086614173228347" top="0.984251968503937" bottom="0.7874015748031497" header="0" footer="0.8661417322834646"/>
  <pageSetup horizontalDpi="300" verticalDpi="300" orientation="portrait" paperSize="9" r:id="rId2"/>
  <headerFooter alignWithMargins="0">
    <oddFooter>&amp;C470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A2" sqref="A2"/>
    </sheetView>
  </sheetViews>
  <sheetFormatPr defaultColWidth="9.140625" defaultRowHeight="12.75"/>
  <cols>
    <col min="1" max="1" width="17.140625" style="38" customWidth="1"/>
    <col min="2" max="2" width="6.7109375" style="38" customWidth="1"/>
    <col min="3" max="3" width="6.140625" style="38" customWidth="1"/>
    <col min="4" max="4" width="7.28125" style="38" customWidth="1"/>
    <col min="5" max="5" width="6.7109375" style="38" customWidth="1"/>
    <col min="6" max="10" width="6.421875" style="38" customWidth="1"/>
    <col min="11" max="11" width="6.7109375" style="38" customWidth="1"/>
    <col min="12" max="12" width="6.421875" style="38" customWidth="1"/>
    <col min="13" max="16384" width="9.140625" style="38" customWidth="1"/>
  </cols>
  <sheetData>
    <row r="1" spans="1:12" ht="12.75">
      <c r="A1" s="227" t="s">
        <v>151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5:12" ht="18" customHeight="1">
      <c r="E2" s="125"/>
      <c r="F2" s="121"/>
      <c r="G2" s="121"/>
      <c r="H2" s="121"/>
      <c r="I2" s="121"/>
      <c r="J2" s="121"/>
      <c r="K2" s="121"/>
      <c r="L2" s="121"/>
    </row>
    <row r="3" spans="1:12" s="126" customFormat="1" ht="25.5" customHeight="1">
      <c r="A3" s="229" t="s">
        <v>130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ht="7.5" customHeight="1"/>
    <row r="5" spans="1:12" ht="18" customHeight="1">
      <c r="A5" s="232" t="s">
        <v>125</v>
      </c>
      <c r="B5" s="228" t="s">
        <v>74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2" ht="27" customHeight="1">
      <c r="A6" s="233"/>
      <c r="B6" s="253" t="s">
        <v>1</v>
      </c>
      <c r="C6" s="253" t="s">
        <v>2</v>
      </c>
      <c r="D6" s="253" t="s">
        <v>3</v>
      </c>
      <c r="E6" s="253" t="s">
        <v>4</v>
      </c>
      <c r="F6" s="254" t="s">
        <v>156</v>
      </c>
      <c r="G6" s="254" t="s">
        <v>5</v>
      </c>
      <c r="H6" s="253" t="s">
        <v>6</v>
      </c>
      <c r="I6" s="253" t="s">
        <v>157</v>
      </c>
      <c r="J6" s="253" t="s">
        <v>8</v>
      </c>
      <c r="K6" s="253" t="s">
        <v>9</v>
      </c>
      <c r="L6" s="253" t="s">
        <v>10</v>
      </c>
    </row>
    <row r="7" spans="1:12" ht="9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12" ht="9">
      <c r="A8" s="207" t="s">
        <v>31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</row>
    <row r="9" spans="1:12" ht="9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9">
      <c r="A10" s="67" t="s">
        <v>1</v>
      </c>
      <c r="B10" s="142">
        <v>2508086</v>
      </c>
      <c r="C10" s="77">
        <v>416211</v>
      </c>
      <c r="D10" s="77">
        <v>709456</v>
      </c>
      <c r="E10" s="77">
        <v>581635</v>
      </c>
      <c r="F10" s="143">
        <v>287865</v>
      </c>
      <c r="G10" s="143">
        <v>293770</v>
      </c>
      <c r="H10" s="77">
        <v>1217567</v>
      </c>
      <c r="I10" s="77">
        <v>266461</v>
      </c>
      <c r="J10" s="77">
        <v>2783552</v>
      </c>
      <c r="K10" s="77">
        <v>2165870</v>
      </c>
      <c r="L10" s="77">
        <v>1593253</v>
      </c>
    </row>
    <row r="11" spans="1:12" ht="9">
      <c r="A11" s="38" t="s">
        <v>120</v>
      </c>
      <c r="B11" s="142">
        <v>46265</v>
      </c>
      <c r="C11" s="77">
        <v>27550</v>
      </c>
      <c r="D11" s="77">
        <v>27166</v>
      </c>
      <c r="E11" s="77">
        <v>13623</v>
      </c>
      <c r="F11" s="143">
        <v>7861</v>
      </c>
      <c r="G11" s="143">
        <v>5762</v>
      </c>
      <c r="H11" s="77">
        <v>38536</v>
      </c>
      <c r="I11" s="77">
        <v>11116</v>
      </c>
      <c r="J11" s="77">
        <v>74224</v>
      </c>
      <c r="K11" s="77">
        <v>142452</v>
      </c>
      <c r="L11" s="77">
        <v>48586</v>
      </c>
    </row>
    <row r="12" spans="1:12" ht="9">
      <c r="A12" s="67" t="s">
        <v>3</v>
      </c>
      <c r="B12" s="142">
        <v>1126246</v>
      </c>
      <c r="C12" s="77">
        <v>636661</v>
      </c>
      <c r="D12" s="77">
        <v>6326106</v>
      </c>
      <c r="E12" s="77">
        <v>4209236</v>
      </c>
      <c r="F12" s="143">
        <v>2217412</v>
      </c>
      <c r="G12" s="143">
        <v>1991824</v>
      </c>
      <c r="H12" s="77">
        <v>4257453</v>
      </c>
      <c r="I12" s="77">
        <v>909300</v>
      </c>
      <c r="J12" s="77">
        <v>4197424</v>
      </c>
      <c r="K12" s="77">
        <v>7461372</v>
      </c>
      <c r="L12" s="77">
        <v>3767539</v>
      </c>
    </row>
    <row r="13" spans="1:12" ht="9">
      <c r="A13" s="67" t="s">
        <v>32</v>
      </c>
      <c r="B13" s="142">
        <v>76454</v>
      </c>
      <c r="C13" s="77">
        <v>11466</v>
      </c>
      <c r="D13" s="77">
        <v>164278</v>
      </c>
      <c r="E13" s="77">
        <v>906587</v>
      </c>
      <c r="F13" s="143">
        <v>557750</v>
      </c>
      <c r="G13" s="143">
        <v>348837</v>
      </c>
      <c r="H13" s="77">
        <v>1158116</v>
      </c>
      <c r="I13" s="77">
        <v>118019</v>
      </c>
      <c r="J13" s="77">
        <v>65026</v>
      </c>
      <c r="K13" s="77">
        <v>1052383</v>
      </c>
      <c r="L13" s="77">
        <v>274032</v>
      </c>
    </row>
    <row r="14" spans="1:12" ht="9">
      <c r="A14" s="68" t="s">
        <v>30</v>
      </c>
      <c r="B14" s="144">
        <v>26355</v>
      </c>
      <c r="C14" s="79">
        <v>4377</v>
      </c>
      <c r="D14" s="79">
        <v>67344</v>
      </c>
      <c r="E14" s="79">
        <v>519870</v>
      </c>
      <c r="F14" s="143">
        <v>431006</v>
      </c>
      <c r="G14" s="143">
        <v>88864</v>
      </c>
      <c r="H14" s="79">
        <v>645701</v>
      </c>
      <c r="I14" s="79">
        <v>53842</v>
      </c>
      <c r="J14" s="79">
        <v>29710</v>
      </c>
      <c r="K14" s="79">
        <v>426681</v>
      </c>
      <c r="L14" s="79">
        <v>108514</v>
      </c>
    </row>
    <row r="15" spans="1:12" ht="9">
      <c r="A15" s="68" t="s">
        <v>5</v>
      </c>
      <c r="B15" s="144">
        <v>50099</v>
      </c>
      <c r="C15" s="79">
        <v>7089</v>
      </c>
      <c r="D15" s="79">
        <v>96934</v>
      </c>
      <c r="E15" s="79">
        <v>386717</v>
      </c>
      <c r="F15" s="143">
        <v>126744</v>
      </c>
      <c r="G15" s="143">
        <v>259973</v>
      </c>
      <c r="H15" s="79">
        <v>512415</v>
      </c>
      <c r="I15" s="79">
        <v>64177</v>
      </c>
      <c r="J15" s="79">
        <v>35316</v>
      </c>
      <c r="K15" s="79">
        <v>625702</v>
      </c>
      <c r="L15" s="79">
        <v>165518</v>
      </c>
    </row>
    <row r="16" spans="1:12" ht="9">
      <c r="A16" s="67" t="s">
        <v>6</v>
      </c>
      <c r="B16" s="142">
        <v>244904</v>
      </c>
      <c r="C16" s="77">
        <v>60721</v>
      </c>
      <c r="D16" s="77">
        <v>747946</v>
      </c>
      <c r="E16" s="77">
        <v>3114229</v>
      </c>
      <c r="F16" s="143">
        <v>1764498</v>
      </c>
      <c r="G16" s="143">
        <v>1349731</v>
      </c>
      <c r="H16" s="77">
        <v>10365057</v>
      </c>
      <c r="I16" s="77">
        <v>993715</v>
      </c>
      <c r="J16" s="77">
        <v>305473</v>
      </c>
      <c r="K16" s="77">
        <v>2019228</v>
      </c>
      <c r="L16" s="77">
        <v>1000946</v>
      </c>
    </row>
    <row r="17" spans="1:12" ht="9">
      <c r="A17" s="67" t="s">
        <v>7</v>
      </c>
      <c r="B17" s="142">
        <v>72970</v>
      </c>
      <c r="C17" s="77">
        <v>11781</v>
      </c>
      <c r="D17" s="77">
        <v>200501</v>
      </c>
      <c r="E17" s="77">
        <v>535449</v>
      </c>
      <c r="F17" s="143">
        <v>394237</v>
      </c>
      <c r="G17" s="143">
        <v>141212</v>
      </c>
      <c r="H17" s="77">
        <v>958610</v>
      </c>
      <c r="I17" s="77">
        <v>1501156</v>
      </c>
      <c r="J17" s="77">
        <v>73489</v>
      </c>
      <c r="K17" s="77">
        <v>371500</v>
      </c>
      <c r="L17" s="77">
        <v>194867</v>
      </c>
    </row>
    <row r="18" spans="1:12" ht="9">
      <c r="A18" s="67" t="s">
        <v>8</v>
      </c>
      <c r="B18" s="142">
        <v>347618</v>
      </c>
      <c r="C18" s="77">
        <v>262533</v>
      </c>
      <c r="D18" s="77">
        <v>368581</v>
      </c>
      <c r="E18" s="77">
        <v>826078</v>
      </c>
      <c r="F18" s="143">
        <v>392620</v>
      </c>
      <c r="G18" s="143">
        <v>433458</v>
      </c>
      <c r="H18" s="77">
        <v>372003</v>
      </c>
      <c r="I18" s="77">
        <v>66803</v>
      </c>
      <c r="J18" s="77">
        <v>680613</v>
      </c>
      <c r="K18" s="77">
        <v>426633</v>
      </c>
      <c r="L18" s="77">
        <v>575176</v>
      </c>
    </row>
    <row r="19" spans="1:12" ht="9">
      <c r="A19" s="67" t="s">
        <v>9</v>
      </c>
      <c r="B19" s="142">
        <v>227455</v>
      </c>
      <c r="C19" s="77">
        <v>121875</v>
      </c>
      <c r="D19" s="77">
        <v>686321</v>
      </c>
      <c r="E19" s="77">
        <v>2608130</v>
      </c>
      <c r="F19" s="143">
        <v>1274765</v>
      </c>
      <c r="G19" s="143">
        <v>1333365</v>
      </c>
      <c r="H19" s="77">
        <v>1305546</v>
      </c>
      <c r="I19" s="77">
        <v>216015</v>
      </c>
      <c r="J19" s="77">
        <v>546014</v>
      </c>
      <c r="K19" s="77">
        <v>6202191</v>
      </c>
      <c r="L19" s="77">
        <v>1452788</v>
      </c>
    </row>
    <row r="20" spans="1:12" ht="9">
      <c r="A20" s="67" t="s">
        <v>10</v>
      </c>
      <c r="B20" s="142">
        <v>195943</v>
      </c>
      <c r="C20" s="77">
        <v>137555</v>
      </c>
      <c r="D20" s="77">
        <v>583389</v>
      </c>
      <c r="E20" s="77">
        <v>1394862</v>
      </c>
      <c r="F20" s="143">
        <v>681978</v>
      </c>
      <c r="G20" s="143">
        <v>712884</v>
      </c>
      <c r="H20" s="77">
        <v>785431</v>
      </c>
      <c r="I20" s="77">
        <v>127678</v>
      </c>
      <c r="J20" s="77">
        <v>248911</v>
      </c>
      <c r="K20" s="77">
        <v>1610302</v>
      </c>
      <c r="L20" s="77">
        <v>5215665</v>
      </c>
    </row>
    <row r="21" spans="1:12" ht="9">
      <c r="A21" s="67" t="s">
        <v>11</v>
      </c>
      <c r="B21" s="142">
        <v>51663</v>
      </c>
      <c r="C21" s="77">
        <v>22846</v>
      </c>
      <c r="D21" s="77">
        <v>145127</v>
      </c>
      <c r="E21" s="77">
        <v>295435</v>
      </c>
      <c r="F21" s="143">
        <v>112257</v>
      </c>
      <c r="G21" s="143">
        <v>183178</v>
      </c>
      <c r="H21" s="77">
        <v>182478</v>
      </c>
      <c r="I21" s="77">
        <v>37410</v>
      </c>
      <c r="J21" s="77">
        <v>45044</v>
      </c>
      <c r="K21" s="77">
        <v>749817</v>
      </c>
      <c r="L21" s="77">
        <v>305065</v>
      </c>
    </row>
    <row r="22" spans="1:12" ht="9">
      <c r="A22" s="67" t="s">
        <v>12</v>
      </c>
      <c r="B22" s="142">
        <v>77617</v>
      </c>
      <c r="C22" s="77">
        <v>37870</v>
      </c>
      <c r="D22" s="77">
        <v>258547</v>
      </c>
      <c r="E22" s="77">
        <v>645712</v>
      </c>
      <c r="F22" s="143">
        <v>233866</v>
      </c>
      <c r="G22" s="143">
        <v>411846</v>
      </c>
      <c r="H22" s="77">
        <v>310693</v>
      </c>
      <c r="I22" s="77">
        <v>64540</v>
      </c>
      <c r="J22" s="77">
        <v>58965</v>
      </c>
      <c r="K22" s="77">
        <v>472701</v>
      </c>
      <c r="L22" s="77">
        <v>270757</v>
      </c>
    </row>
    <row r="23" spans="1:12" ht="9">
      <c r="A23" s="67" t="s">
        <v>13</v>
      </c>
      <c r="B23" s="142">
        <v>299576</v>
      </c>
      <c r="C23" s="77">
        <v>175956</v>
      </c>
      <c r="D23" s="77">
        <v>908548</v>
      </c>
      <c r="E23" s="77">
        <v>2086869</v>
      </c>
      <c r="F23" s="143">
        <v>1053415</v>
      </c>
      <c r="G23" s="143">
        <v>1033454</v>
      </c>
      <c r="H23" s="77">
        <v>1462247</v>
      </c>
      <c r="I23" s="77">
        <v>234442</v>
      </c>
      <c r="J23" s="77">
        <v>395211</v>
      </c>
      <c r="K23" s="77">
        <v>1783981</v>
      </c>
      <c r="L23" s="77">
        <v>1927515</v>
      </c>
    </row>
    <row r="24" spans="1:12" ht="9">
      <c r="A24" s="67" t="s">
        <v>14</v>
      </c>
      <c r="B24" s="142">
        <v>47613</v>
      </c>
      <c r="C24" s="77">
        <v>15732</v>
      </c>
      <c r="D24" s="77">
        <v>149363</v>
      </c>
      <c r="E24" s="77">
        <v>192534</v>
      </c>
      <c r="F24" s="143">
        <v>77358</v>
      </c>
      <c r="G24" s="143">
        <v>115176</v>
      </c>
      <c r="H24" s="77">
        <v>210835</v>
      </c>
      <c r="I24" s="77">
        <v>34828</v>
      </c>
      <c r="J24" s="77">
        <v>53641</v>
      </c>
      <c r="K24" s="77">
        <v>428733</v>
      </c>
      <c r="L24" s="77">
        <v>199568</v>
      </c>
    </row>
    <row r="25" spans="1:12" ht="9">
      <c r="A25" s="67" t="s">
        <v>15</v>
      </c>
      <c r="B25" s="142">
        <v>26824</v>
      </c>
      <c r="C25" s="77">
        <v>3515</v>
      </c>
      <c r="D25" s="77">
        <v>41994</v>
      </c>
      <c r="E25" s="77">
        <v>30427</v>
      </c>
      <c r="F25" s="143">
        <v>12081</v>
      </c>
      <c r="G25" s="143">
        <v>18346</v>
      </c>
      <c r="H25" s="77">
        <v>48090</v>
      </c>
      <c r="I25" s="77">
        <v>14810</v>
      </c>
      <c r="J25" s="77">
        <v>12966</v>
      </c>
      <c r="K25" s="77">
        <v>146509</v>
      </c>
      <c r="L25" s="77">
        <v>46366</v>
      </c>
    </row>
    <row r="26" spans="1:12" ht="9">
      <c r="A26" s="67" t="s">
        <v>16</v>
      </c>
      <c r="B26" s="142">
        <v>231165</v>
      </c>
      <c r="C26" s="77">
        <v>56387</v>
      </c>
      <c r="D26" s="77">
        <v>588102</v>
      </c>
      <c r="E26" s="77">
        <v>396298</v>
      </c>
      <c r="F26" s="143">
        <v>187582</v>
      </c>
      <c r="G26" s="143">
        <v>208716</v>
      </c>
      <c r="H26" s="77">
        <v>696589</v>
      </c>
      <c r="I26" s="77">
        <v>114330</v>
      </c>
      <c r="J26" s="77">
        <v>264937</v>
      </c>
      <c r="K26" s="77">
        <v>1286210</v>
      </c>
      <c r="L26" s="77">
        <v>1028698</v>
      </c>
    </row>
    <row r="27" spans="1:12" ht="9">
      <c r="A27" s="67" t="s">
        <v>17</v>
      </c>
      <c r="B27" s="142">
        <v>172051</v>
      </c>
      <c r="C27" s="77">
        <v>54729</v>
      </c>
      <c r="D27" s="77">
        <v>527249</v>
      </c>
      <c r="E27" s="77">
        <v>559664</v>
      </c>
      <c r="F27" s="143">
        <v>252971</v>
      </c>
      <c r="G27" s="143">
        <v>306693</v>
      </c>
      <c r="H27" s="77">
        <v>660019</v>
      </c>
      <c r="I27" s="77">
        <v>109724</v>
      </c>
      <c r="J27" s="77">
        <v>140497</v>
      </c>
      <c r="K27" s="77">
        <v>1134866</v>
      </c>
      <c r="L27" s="77">
        <v>548047</v>
      </c>
    </row>
    <row r="28" spans="1:12" ht="9">
      <c r="A28" s="67" t="s">
        <v>18</v>
      </c>
      <c r="B28" s="142">
        <v>42696</v>
      </c>
      <c r="C28" s="77">
        <v>5101</v>
      </c>
      <c r="D28" s="77">
        <v>74388</v>
      </c>
      <c r="E28" s="77">
        <v>42107</v>
      </c>
      <c r="F28" s="143">
        <v>16840</v>
      </c>
      <c r="G28" s="143">
        <v>25267</v>
      </c>
      <c r="H28" s="77">
        <v>86849</v>
      </c>
      <c r="I28" s="77">
        <v>15851</v>
      </c>
      <c r="J28" s="77">
        <v>19252</v>
      </c>
      <c r="K28" s="77">
        <v>215517</v>
      </c>
      <c r="L28" s="77">
        <v>102521</v>
      </c>
    </row>
    <row r="29" spans="1:12" ht="9">
      <c r="A29" s="67" t="s">
        <v>19</v>
      </c>
      <c r="B29" s="142">
        <v>108105</v>
      </c>
      <c r="C29" s="77">
        <v>18546</v>
      </c>
      <c r="D29" s="77">
        <v>205976</v>
      </c>
      <c r="E29" s="77">
        <v>111164</v>
      </c>
      <c r="F29" s="143">
        <v>48953</v>
      </c>
      <c r="G29" s="143">
        <v>62211</v>
      </c>
      <c r="H29" s="77">
        <v>219869</v>
      </c>
      <c r="I29" s="77">
        <v>34736</v>
      </c>
      <c r="J29" s="77">
        <v>64404</v>
      </c>
      <c r="K29" s="77">
        <v>351263</v>
      </c>
      <c r="L29" s="77">
        <v>253578</v>
      </c>
    </row>
    <row r="30" spans="1:12" ht="9">
      <c r="A30" s="67" t="s">
        <v>20</v>
      </c>
      <c r="B30" s="142">
        <v>155265</v>
      </c>
      <c r="C30" s="77">
        <v>46530</v>
      </c>
      <c r="D30" s="77">
        <v>494262</v>
      </c>
      <c r="E30" s="77">
        <v>297872</v>
      </c>
      <c r="F30" s="143">
        <v>152461</v>
      </c>
      <c r="G30" s="143">
        <v>145411</v>
      </c>
      <c r="H30" s="77">
        <v>547536</v>
      </c>
      <c r="I30" s="77">
        <v>82593</v>
      </c>
      <c r="J30" s="77">
        <v>152893</v>
      </c>
      <c r="K30" s="77">
        <v>586458</v>
      </c>
      <c r="L30" s="77">
        <v>513087</v>
      </c>
    </row>
    <row r="31" spans="1:12" ht="9">
      <c r="A31" s="67" t="s">
        <v>21</v>
      </c>
      <c r="B31" s="142">
        <v>74115</v>
      </c>
      <c r="C31" s="77">
        <v>29116</v>
      </c>
      <c r="D31" s="77">
        <v>185232</v>
      </c>
      <c r="E31" s="77">
        <v>168708</v>
      </c>
      <c r="F31" s="143">
        <v>78192</v>
      </c>
      <c r="G31" s="143">
        <v>90516</v>
      </c>
      <c r="H31" s="77">
        <v>208684</v>
      </c>
      <c r="I31" s="77">
        <v>35027</v>
      </c>
      <c r="J31" s="77">
        <v>48189</v>
      </c>
      <c r="K31" s="77">
        <v>174095</v>
      </c>
      <c r="L31" s="77">
        <v>161710</v>
      </c>
    </row>
    <row r="32" spans="1:12" ht="9">
      <c r="A32" s="69" t="s">
        <v>95</v>
      </c>
      <c r="B32" s="145">
        <v>6132631</v>
      </c>
      <c r="C32" s="81">
        <v>2152681</v>
      </c>
      <c r="D32" s="81">
        <v>13392532</v>
      </c>
      <c r="E32" s="81">
        <v>19016619</v>
      </c>
      <c r="F32" s="146">
        <v>9804962</v>
      </c>
      <c r="G32" s="146">
        <v>9211657</v>
      </c>
      <c r="H32" s="81">
        <v>25092208</v>
      </c>
      <c r="I32" s="81">
        <v>4988554</v>
      </c>
      <c r="J32" s="81">
        <v>10230725</v>
      </c>
      <c r="K32" s="81">
        <v>28782081</v>
      </c>
      <c r="L32" s="81">
        <v>19479764</v>
      </c>
    </row>
    <row r="33" spans="1:12" ht="9">
      <c r="A33" s="72" t="s">
        <v>33</v>
      </c>
      <c r="B33" s="145">
        <v>6132631</v>
      </c>
      <c r="C33" s="81">
        <v>2152681</v>
      </c>
      <c r="D33" s="81">
        <v>13392532</v>
      </c>
      <c r="E33" s="81">
        <v>19288857</v>
      </c>
      <c r="F33" s="146">
        <v>9804962</v>
      </c>
      <c r="G33" s="146">
        <v>9483895</v>
      </c>
      <c r="H33" s="81">
        <v>25092208</v>
      </c>
      <c r="I33" s="81">
        <v>4988554</v>
      </c>
      <c r="J33" s="81">
        <v>10230725</v>
      </c>
      <c r="K33" s="81">
        <v>28782081</v>
      </c>
      <c r="L33" s="81">
        <v>21505247</v>
      </c>
    </row>
    <row r="34" spans="1:12" ht="9">
      <c r="A34" s="62"/>
      <c r="B34" s="148"/>
      <c r="C34" s="149"/>
      <c r="D34" s="149"/>
      <c r="E34" s="149"/>
      <c r="F34" s="149"/>
      <c r="G34" s="149"/>
      <c r="H34" s="149"/>
      <c r="I34" s="149"/>
      <c r="J34" s="149"/>
      <c r="K34" s="149"/>
      <c r="L34" s="149"/>
    </row>
    <row r="35" spans="2:12" ht="9">
      <c r="B35" s="150"/>
      <c r="C35" s="151"/>
      <c r="D35" s="151"/>
      <c r="E35" s="151"/>
      <c r="F35" s="152"/>
      <c r="G35" s="152"/>
      <c r="H35" s="151"/>
      <c r="I35" s="151"/>
      <c r="J35" s="151"/>
      <c r="K35" s="151"/>
      <c r="L35" s="151"/>
    </row>
    <row r="36" spans="1:12" s="59" customFormat="1" ht="9" customHeight="1">
      <c r="A36" s="45" t="s">
        <v>139</v>
      </c>
      <c r="B36" s="57"/>
      <c r="C36" s="57"/>
      <c r="D36" s="57"/>
      <c r="E36" s="57"/>
      <c r="F36" s="58"/>
      <c r="G36" s="57"/>
      <c r="H36" s="57"/>
      <c r="I36" s="57"/>
      <c r="J36" s="57"/>
      <c r="K36" s="57"/>
      <c r="L36" s="57"/>
    </row>
    <row r="37" spans="1:12" ht="27" customHeight="1">
      <c r="A37" s="213" t="s">
        <v>148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</row>
    <row r="62" ht="9">
      <c r="D62" s="153"/>
    </row>
    <row r="63" ht="9">
      <c r="D63" s="153"/>
    </row>
    <row r="64" spans="1:12" ht="9">
      <c r="A64" s="210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</row>
    <row r="65" spans="1:12" ht="9">
      <c r="A65" s="209"/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</row>
    <row r="70" spans="1:12" ht="9.75" customHeight="1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</row>
  </sheetData>
  <mergeCells count="8">
    <mergeCell ref="A1:L1"/>
    <mergeCell ref="B5:L5"/>
    <mergeCell ref="A65:L65"/>
    <mergeCell ref="A64:L64"/>
    <mergeCell ref="A8:L8"/>
    <mergeCell ref="A5:A6"/>
    <mergeCell ref="A3:L3"/>
    <mergeCell ref="A37:L37"/>
  </mergeCells>
  <printOptions/>
  <pageMargins left="0.6692913385826772" right="0.7086614173228347" top="0.984251968503937" bottom="0.7874015748031497" header="0" footer="0.8661417322834646"/>
  <pageSetup fitToHeight="0" fitToWidth="0" horizontalDpi="300" verticalDpi="300" orientation="portrait" paperSize="9" r:id="rId2"/>
  <headerFooter alignWithMargins="0">
    <oddFooter>&amp;C&amp;11 &amp;10 471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A2" sqref="A2"/>
    </sheetView>
  </sheetViews>
  <sheetFormatPr defaultColWidth="9.140625" defaultRowHeight="12.75"/>
  <cols>
    <col min="1" max="1" width="16.57421875" style="36" customWidth="1"/>
    <col min="2" max="5" width="6.00390625" style="36" customWidth="1"/>
    <col min="6" max="6" width="5.00390625" style="36" customWidth="1"/>
    <col min="7" max="7" width="6.7109375" style="36" customWidth="1"/>
    <col min="8" max="8" width="5.8515625" style="36" customWidth="1"/>
    <col min="9" max="9" width="6.140625" style="36" customWidth="1"/>
    <col min="10" max="10" width="6.00390625" style="36" customWidth="1"/>
    <col min="11" max="11" width="5.8515625" style="36" customWidth="1"/>
    <col min="12" max="12" width="6.421875" style="36" customWidth="1"/>
    <col min="13" max="13" width="6.8515625" style="36" customWidth="1"/>
    <col min="14" max="16384" width="9.140625" style="36" customWidth="1"/>
  </cols>
  <sheetData>
    <row r="1" spans="1:13" ht="12.75">
      <c r="A1" s="227" t="s">
        <v>151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2" ht="18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3" ht="25.5" customHeight="1">
      <c r="A3" s="229" t="s">
        <v>144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7.5" customHeight="1">
      <c r="A4" s="84"/>
      <c r="B4" s="75"/>
      <c r="C4" s="75"/>
      <c r="D4" s="75"/>
      <c r="E4" s="76"/>
      <c r="F4" s="76"/>
      <c r="G4" s="76"/>
      <c r="H4" s="76"/>
      <c r="I4" s="76"/>
      <c r="J4" s="76"/>
      <c r="K4" s="76"/>
      <c r="L4" s="76"/>
      <c r="M4" s="42"/>
    </row>
    <row r="5" spans="1:13" ht="18" customHeight="1">
      <c r="A5" s="232" t="s">
        <v>125</v>
      </c>
      <c r="B5" s="228" t="s">
        <v>74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</row>
    <row r="6" spans="1:13" ht="18" customHeight="1">
      <c r="A6" s="233"/>
      <c r="B6" s="47" t="s">
        <v>11</v>
      </c>
      <c r="C6" s="47" t="s">
        <v>12</v>
      </c>
      <c r="D6" s="47" t="s">
        <v>13</v>
      </c>
      <c r="E6" s="47" t="s">
        <v>14</v>
      </c>
      <c r="F6" s="47" t="s">
        <v>15</v>
      </c>
      <c r="G6" s="47" t="s">
        <v>16</v>
      </c>
      <c r="H6" s="47" t="s">
        <v>17</v>
      </c>
      <c r="I6" s="47" t="s">
        <v>18</v>
      </c>
      <c r="J6" s="47" t="s">
        <v>19</v>
      </c>
      <c r="K6" s="47" t="s">
        <v>20</v>
      </c>
      <c r="L6" s="47" t="s">
        <v>21</v>
      </c>
      <c r="M6" s="40" t="s">
        <v>33</v>
      </c>
    </row>
    <row r="7" spans="1:13" ht="9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9" customHeight="1">
      <c r="A8" s="207" t="s">
        <v>31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</row>
    <row r="9" spans="1:13" ht="9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9" customHeight="1">
      <c r="A10" s="38" t="s">
        <v>1</v>
      </c>
      <c r="B10" s="77">
        <v>170085</v>
      </c>
      <c r="C10" s="77">
        <v>610587</v>
      </c>
      <c r="D10" s="77">
        <v>559906</v>
      </c>
      <c r="E10" s="77">
        <v>350533</v>
      </c>
      <c r="F10" s="77">
        <v>29356</v>
      </c>
      <c r="G10" s="77">
        <v>424988</v>
      </c>
      <c r="H10" s="77">
        <v>400858</v>
      </c>
      <c r="I10" s="77">
        <v>52867</v>
      </c>
      <c r="J10" s="77">
        <v>231501</v>
      </c>
      <c r="K10" s="77">
        <v>359629</v>
      </c>
      <c r="L10" s="77">
        <v>573490</v>
      </c>
      <c r="M10" s="78">
        <v>16005891</v>
      </c>
    </row>
    <row r="11" spans="1:13" ht="9" customHeight="1">
      <c r="A11" s="38" t="s">
        <v>120</v>
      </c>
      <c r="B11" s="77">
        <v>3130</v>
      </c>
      <c r="C11" s="77">
        <v>15556</v>
      </c>
      <c r="D11" s="77">
        <v>22931</v>
      </c>
      <c r="E11" s="77">
        <v>8242</v>
      </c>
      <c r="F11" s="77">
        <v>348</v>
      </c>
      <c r="G11" s="77">
        <v>16665</v>
      </c>
      <c r="H11" s="77">
        <v>19219</v>
      </c>
      <c r="I11" s="77">
        <v>874</v>
      </c>
      <c r="J11" s="77">
        <v>9175</v>
      </c>
      <c r="K11" s="77">
        <v>16719</v>
      </c>
      <c r="L11" s="77">
        <v>36678</v>
      </c>
      <c r="M11" s="78">
        <v>579055</v>
      </c>
    </row>
    <row r="12" spans="1:13" ht="9" customHeight="1">
      <c r="A12" s="38" t="s">
        <v>3</v>
      </c>
      <c r="B12" s="77">
        <v>451458</v>
      </c>
      <c r="C12" s="77">
        <v>2233838</v>
      </c>
      <c r="D12" s="77">
        <v>1516230</v>
      </c>
      <c r="E12" s="77">
        <v>1012081</v>
      </c>
      <c r="F12" s="77">
        <v>69653</v>
      </c>
      <c r="G12" s="77">
        <v>1003265</v>
      </c>
      <c r="H12" s="77">
        <v>1323323</v>
      </c>
      <c r="I12" s="77">
        <v>117089</v>
      </c>
      <c r="J12" s="77">
        <v>635563</v>
      </c>
      <c r="K12" s="77">
        <v>1230902</v>
      </c>
      <c r="L12" s="77">
        <v>1644335</v>
      </c>
      <c r="M12" s="78">
        <v>44129074</v>
      </c>
    </row>
    <row r="13" spans="1:13" ht="9" customHeight="1">
      <c r="A13" s="38" t="s">
        <v>4</v>
      </c>
      <c r="B13" s="77">
        <v>36851</v>
      </c>
      <c r="C13" s="77">
        <v>202909</v>
      </c>
      <c r="D13" s="77">
        <v>139553</v>
      </c>
      <c r="E13" s="77">
        <v>141647</v>
      </c>
      <c r="F13" s="77">
        <v>3832</v>
      </c>
      <c r="G13" s="77">
        <v>87250</v>
      </c>
      <c r="H13" s="77">
        <v>167588</v>
      </c>
      <c r="I13" s="77">
        <v>7607</v>
      </c>
      <c r="J13" s="77">
        <v>60940</v>
      </c>
      <c r="K13" s="77">
        <v>67466</v>
      </c>
      <c r="L13" s="77">
        <v>168195</v>
      </c>
      <c r="M13" s="78">
        <v>4910199</v>
      </c>
    </row>
    <row r="14" spans="1:13" ht="9" customHeight="1">
      <c r="A14" s="51" t="s">
        <v>121</v>
      </c>
      <c r="B14" s="79">
        <v>16864</v>
      </c>
      <c r="C14" s="79">
        <v>64360</v>
      </c>
      <c r="D14" s="79">
        <v>55670</v>
      </c>
      <c r="E14" s="79">
        <v>57847</v>
      </c>
      <c r="F14" s="79">
        <v>1718</v>
      </c>
      <c r="G14" s="79">
        <v>39505</v>
      </c>
      <c r="H14" s="79">
        <v>63829</v>
      </c>
      <c r="I14" s="79">
        <v>3398</v>
      </c>
      <c r="J14" s="79">
        <v>33790</v>
      </c>
      <c r="K14" s="79">
        <v>27874</v>
      </c>
      <c r="L14" s="79">
        <v>72501</v>
      </c>
      <c r="M14" s="80">
        <v>2319750</v>
      </c>
    </row>
    <row r="15" spans="1:13" ht="9" customHeight="1">
      <c r="A15" s="51" t="s">
        <v>5</v>
      </c>
      <c r="B15" s="79">
        <v>19987</v>
      </c>
      <c r="C15" s="79">
        <v>138549</v>
      </c>
      <c r="D15" s="79">
        <v>83883</v>
      </c>
      <c r="E15" s="79">
        <v>83800</v>
      </c>
      <c r="F15" s="79">
        <v>2114</v>
      </c>
      <c r="G15" s="79">
        <v>47745</v>
      </c>
      <c r="H15" s="79">
        <v>103759</v>
      </c>
      <c r="I15" s="79">
        <v>4209</v>
      </c>
      <c r="J15" s="79">
        <v>27150</v>
      </c>
      <c r="K15" s="79">
        <v>39592</v>
      </c>
      <c r="L15" s="79">
        <v>95694</v>
      </c>
      <c r="M15" s="80">
        <v>2590449</v>
      </c>
    </row>
    <row r="16" spans="1:13" ht="9" customHeight="1">
      <c r="A16" s="67" t="s">
        <v>6</v>
      </c>
      <c r="B16" s="77">
        <v>243694</v>
      </c>
      <c r="C16" s="77">
        <v>659501</v>
      </c>
      <c r="D16" s="77">
        <v>722481</v>
      </c>
      <c r="E16" s="77">
        <v>273516</v>
      </c>
      <c r="F16" s="77">
        <v>19760</v>
      </c>
      <c r="G16" s="77">
        <v>552756</v>
      </c>
      <c r="H16" s="77">
        <v>490732</v>
      </c>
      <c r="I16" s="77">
        <v>36079</v>
      </c>
      <c r="J16" s="77">
        <v>209721</v>
      </c>
      <c r="K16" s="77">
        <v>341189</v>
      </c>
      <c r="L16" s="77">
        <v>494319</v>
      </c>
      <c r="M16" s="78">
        <v>22895967</v>
      </c>
    </row>
    <row r="17" spans="1:13" ht="9" customHeight="1">
      <c r="A17" s="67" t="s">
        <v>7</v>
      </c>
      <c r="B17" s="77">
        <v>53846</v>
      </c>
      <c r="C17" s="77">
        <v>97112</v>
      </c>
      <c r="D17" s="77">
        <v>205722</v>
      </c>
      <c r="E17" s="77">
        <v>39314</v>
      </c>
      <c r="F17" s="77">
        <v>4944</v>
      </c>
      <c r="G17" s="77">
        <v>88534</v>
      </c>
      <c r="H17" s="77">
        <v>87177</v>
      </c>
      <c r="I17" s="77">
        <v>7223</v>
      </c>
      <c r="J17" s="77">
        <v>45870</v>
      </c>
      <c r="K17" s="77">
        <v>78577</v>
      </c>
      <c r="L17" s="77">
        <v>93110</v>
      </c>
      <c r="M17" s="78">
        <v>4721752</v>
      </c>
    </row>
    <row r="18" spans="1:13" ht="9" customHeight="1">
      <c r="A18" s="67" t="s">
        <v>8</v>
      </c>
      <c r="B18" s="77">
        <v>78169</v>
      </c>
      <c r="C18" s="77">
        <v>83284</v>
      </c>
      <c r="D18" s="77">
        <v>329452</v>
      </c>
      <c r="E18" s="77">
        <v>48532</v>
      </c>
      <c r="F18" s="77">
        <v>4818</v>
      </c>
      <c r="G18" s="77">
        <v>226642</v>
      </c>
      <c r="H18" s="77">
        <v>99921</v>
      </c>
      <c r="I18" s="77">
        <v>7384</v>
      </c>
      <c r="J18" s="77">
        <v>60571</v>
      </c>
      <c r="K18" s="77">
        <v>149707</v>
      </c>
      <c r="L18" s="77">
        <v>234623</v>
      </c>
      <c r="M18" s="78">
        <v>5249141</v>
      </c>
    </row>
    <row r="19" spans="1:13" ht="9" customHeight="1">
      <c r="A19" s="67" t="s">
        <v>9</v>
      </c>
      <c r="B19" s="77">
        <v>217239</v>
      </c>
      <c r="C19" s="77">
        <v>1282405</v>
      </c>
      <c r="D19" s="77">
        <v>605336</v>
      </c>
      <c r="E19" s="77">
        <v>364852</v>
      </c>
      <c r="F19" s="77">
        <v>26892</v>
      </c>
      <c r="G19" s="77">
        <v>612552</v>
      </c>
      <c r="H19" s="77">
        <v>573339</v>
      </c>
      <c r="I19" s="77">
        <v>47248</v>
      </c>
      <c r="J19" s="77">
        <v>219904</v>
      </c>
      <c r="K19" s="77">
        <v>355886</v>
      </c>
      <c r="L19" s="77">
        <v>530633</v>
      </c>
      <c r="M19" s="78">
        <v>18202621</v>
      </c>
    </row>
    <row r="20" spans="1:13" ht="9" customHeight="1">
      <c r="A20" s="67" t="s">
        <v>10</v>
      </c>
      <c r="B20" s="77">
        <v>225490</v>
      </c>
      <c r="C20" s="77">
        <v>325118</v>
      </c>
      <c r="D20" s="77">
        <v>585200</v>
      </c>
      <c r="E20" s="77">
        <v>166383</v>
      </c>
      <c r="F20" s="77">
        <v>15652</v>
      </c>
      <c r="G20" s="77">
        <v>593595</v>
      </c>
      <c r="H20" s="77">
        <v>294745</v>
      </c>
      <c r="I20" s="77">
        <v>29841</v>
      </c>
      <c r="J20" s="77">
        <v>206089</v>
      </c>
      <c r="K20" s="77">
        <v>289753</v>
      </c>
      <c r="L20" s="77">
        <v>483031</v>
      </c>
      <c r="M20" s="78">
        <v>13514633</v>
      </c>
    </row>
    <row r="21" spans="1:13" ht="9" customHeight="1">
      <c r="A21" s="67" t="s">
        <v>11</v>
      </c>
      <c r="B21" s="77">
        <v>365878</v>
      </c>
      <c r="C21" s="77">
        <v>715891</v>
      </c>
      <c r="D21" s="77">
        <v>199383</v>
      </c>
      <c r="E21" s="77">
        <v>207991</v>
      </c>
      <c r="F21" s="77">
        <v>7870</v>
      </c>
      <c r="G21" s="77">
        <v>182155</v>
      </c>
      <c r="H21" s="77">
        <v>150408</v>
      </c>
      <c r="I21" s="77">
        <v>14105</v>
      </c>
      <c r="J21" s="77">
        <v>75042</v>
      </c>
      <c r="K21" s="77">
        <v>71758</v>
      </c>
      <c r="L21" s="77">
        <v>136292</v>
      </c>
      <c r="M21" s="78">
        <v>3961658</v>
      </c>
    </row>
    <row r="22" spans="1:13" ht="9" customHeight="1">
      <c r="A22" s="67" t="s">
        <v>12</v>
      </c>
      <c r="B22" s="77">
        <v>124389</v>
      </c>
      <c r="C22" s="77">
        <v>1891594</v>
      </c>
      <c r="D22" s="77">
        <v>295602</v>
      </c>
      <c r="E22" s="77">
        <v>183394</v>
      </c>
      <c r="F22" s="77">
        <v>17659</v>
      </c>
      <c r="G22" s="77">
        <v>187765</v>
      </c>
      <c r="H22" s="77">
        <v>216586</v>
      </c>
      <c r="I22" s="77">
        <v>17380</v>
      </c>
      <c r="J22" s="77">
        <v>78950</v>
      </c>
      <c r="K22" s="77">
        <v>91680</v>
      </c>
      <c r="L22" s="77">
        <v>108781</v>
      </c>
      <c r="M22" s="78">
        <v>5411182</v>
      </c>
    </row>
    <row r="23" spans="1:13" ht="9" customHeight="1">
      <c r="A23" s="67" t="s">
        <v>13</v>
      </c>
      <c r="B23" s="77">
        <v>745795</v>
      </c>
      <c r="C23" s="77">
        <v>1055763</v>
      </c>
      <c r="D23" s="77">
        <v>2567779</v>
      </c>
      <c r="E23" s="77">
        <v>1361201</v>
      </c>
      <c r="F23" s="77">
        <v>92957</v>
      </c>
      <c r="G23" s="77">
        <v>1474794</v>
      </c>
      <c r="H23" s="77">
        <v>1179089</v>
      </c>
      <c r="I23" s="77">
        <v>172594</v>
      </c>
      <c r="J23" s="77">
        <v>915499</v>
      </c>
      <c r="K23" s="77">
        <v>767163</v>
      </c>
      <c r="L23" s="77">
        <v>978728</v>
      </c>
      <c r="M23" s="78">
        <v>20585707</v>
      </c>
    </row>
    <row r="24" spans="1:13" ht="9" customHeight="1">
      <c r="A24" s="67" t="s">
        <v>14</v>
      </c>
      <c r="B24" s="77">
        <v>98867</v>
      </c>
      <c r="C24" s="77">
        <v>277453</v>
      </c>
      <c r="D24" s="77">
        <v>215315</v>
      </c>
      <c r="E24" s="77">
        <v>733520</v>
      </c>
      <c r="F24" s="77">
        <v>32606</v>
      </c>
      <c r="G24" s="77">
        <v>177177</v>
      </c>
      <c r="H24" s="77">
        <v>193792</v>
      </c>
      <c r="I24" s="77">
        <v>25589</v>
      </c>
      <c r="J24" s="77">
        <v>93148</v>
      </c>
      <c r="K24" s="77">
        <v>84046</v>
      </c>
      <c r="L24" s="77">
        <v>78520</v>
      </c>
      <c r="M24" s="78">
        <v>3342880</v>
      </c>
    </row>
    <row r="25" spans="1:13" ht="9" customHeight="1">
      <c r="A25" s="67" t="s">
        <v>15</v>
      </c>
      <c r="B25" s="77">
        <v>25106</v>
      </c>
      <c r="C25" s="77">
        <v>45790</v>
      </c>
      <c r="D25" s="77">
        <v>85951</v>
      </c>
      <c r="E25" s="77">
        <v>99909</v>
      </c>
      <c r="F25" s="77">
        <v>65608</v>
      </c>
      <c r="G25" s="77">
        <v>111238</v>
      </c>
      <c r="H25" s="77">
        <v>66476</v>
      </c>
      <c r="I25" s="77">
        <v>8121</v>
      </c>
      <c r="J25" s="77">
        <v>34449</v>
      </c>
      <c r="K25" s="77">
        <v>24688</v>
      </c>
      <c r="L25" s="77">
        <v>26935</v>
      </c>
      <c r="M25" s="78">
        <v>965772</v>
      </c>
    </row>
    <row r="26" spans="1:13" ht="9" customHeight="1">
      <c r="A26" s="67" t="s">
        <v>16</v>
      </c>
      <c r="B26" s="77">
        <v>519684</v>
      </c>
      <c r="C26" s="77">
        <v>489649</v>
      </c>
      <c r="D26" s="77">
        <v>1524547</v>
      </c>
      <c r="E26" s="77">
        <v>695528</v>
      </c>
      <c r="F26" s="77">
        <v>157849</v>
      </c>
      <c r="G26" s="77">
        <v>3934503</v>
      </c>
      <c r="H26" s="77">
        <v>1242847</v>
      </c>
      <c r="I26" s="77">
        <v>320268</v>
      </c>
      <c r="J26" s="77">
        <v>1712495</v>
      </c>
      <c r="K26" s="77">
        <v>724818</v>
      </c>
      <c r="L26" s="77">
        <v>407077</v>
      </c>
      <c r="M26" s="78">
        <v>16391981</v>
      </c>
    </row>
    <row r="27" spans="1:13" ht="9" customHeight="1">
      <c r="A27" s="67" t="s">
        <v>17</v>
      </c>
      <c r="B27" s="77">
        <v>288745</v>
      </c>
      <c r="C27" s="77">
        <v>518385</v>
      </c>
      <c r="D27" s="77">
        <v>739789</v>
      </c>
      <c r="E27" s="77">
        <v>518084</v>
      </c>
      <c r="F27" s="77">
        <v>95955</v>
      </c>
      <c r="G27" s="77">
        <v>476593</v>
      </c>
      <c r="H27" s="77">
        <v>1662547</v>
      </c>
      <c r="I27" s="77">
        <v>434910</v>
      </c>
      <c r="J27" s="77">
        <v>575429</v>
      </c>
      <c r="K27" s="77">
        <v>325305</v>
      </c>
      <c r="L27" s="77">
        <v>135673</v>
      </c>
      <c r="M27" s="78">
        <v>9678261</v>
      </c>
    </row>
    <row r="28" spans="1:13" ht="9" customHeight="1">
      <c r="A28" s="67" t="s">
        <v>18</v>
      </c>
      <c r="B28" s="77">
        <v>38815</v>
      </c>
      <c r="C28" s="77">
        <v>59292</v>
      </c>
      <c r="D28" s="77">
        <v>133517</v>
      </c>
      <c r="E28" s="77">
        <v>55543</v>
      </c>
      <c r="F28" s="77">
        <v>9870</v>
      </c>
      <c r="G28" s="77">
        <v>178247</v>
      </c>
      <c r="H28" s="77">
        <v>109553</v>
      </c>
      <c r="I28" s="77">
        <v>189454</v>
      </c>
      <c r="J28" s="77">
        <v>140270</v>
      </c>
      <c r="K28" s="77">
        <v>55857</v>
      </c>
      <c r="L28" s="77">
        <v>28659</v>
      </c>
      <c r="M28" s="78">
        <v>1603359</v>
      </c>
    </row>
    <row r="29" spans="1:13" ht="9" customHeight="1">
      <c r="A29" s="67" t="s">
        <v>19</v>
      </c>
      <c r="B29" s="77">
        <v>114009</v>
      </c>
      <c r="C29" s="77">
        <v>100770</v>
      </c>
      <c r="D29" s="77">
        <v>378629</v>
      </c>
      <c r="E29" s="77">
        <v>55830</v>
      </c>
      <c r="F29" s="77">
        <v>8645</v>
      </c>
      <c r="G29" s="77">
        <v>276341</v>
      </c>
      <c r="H29" s="77">
        <v>173074</v>
      </c>
      <c r="I29" s="77">
        <v>33551</v>
      </c>
      <c r="J29" s="77">
        <v>611789</v>
      </c>
      <c r="K29" s="77">
        <v>314144</v>
      </c>
      <c r="L29" s="77">
        <v>45345</v>
      </c>
      <c r="M29" s="78">
        <v>3479768</v>
      </c>
    </row>
    <row r="30" spans="1:13" ht="9" customHeight="1">
      <c r="A30" s="67" t="s">
        <v>20</v>
      </c>
      <c r="B30" s="77">
        <v>210037</v>
      </c>
      <c r="C30" s="77">
        <v>189855</v>
      </c>
      <c r="D30" s="77">
        <v>701196</v>
      </c>
      <c r="E30" s="77">
        <v>109603</v>
      </c>
      <c r="F30" s="77">
        <v>16721</v>
      </c>
      <c r="G30" s="77">
        <v>321529</v>
      </c>
      <c r="H30" s="77">
        <v>323583</v>
      </c>
      <c r="I30" s="77">
        <v>44239</v>
      </c>
      <c r="J30" s="77">
        <v>743609</v>
      </c>
      <c r="K30" s="77">
        <v>3458876</v>
      </c>
      <c r="L30" s="77">
        <v>130019</v>
      </c>
      <c r="M30" s="78">
        <v>9125763</v>
      </c>
    </row>
    <row r="31" spans="1:13" ht="9" customHeight="1">
      <c r="A31" s="67" t="s">
        <v>21</v>
      </c>
      <c r="B31" s="77">
        <v>69527</v>
      </c>
      <c r="C31" s="77">
        <v>50796</v>
      </c>
      <c r="D31" s="77">
        <v>227700</v>
      </c>
      <c r="E31" s="77">
        <v>29014</v>
      </c>
      <c r="F31" s="77">
        <v>1848</v>
      </c>
      <c r="G31" s="77">
        <v>63471</v>
      </c>
      <c r="H31" s="77">
        <v>48537</v>
      </c>
      <c r="I31" s="77">
        <v>3172</v>
      </c>
      <c r="J31" s="77">
        <v>15792</v>
      </c>
      <c r="K31" s="77">
        <v>60872</v>
      </c>
      <c r="L31" s="77">
        <v>954728</v>
      </c>
      <c r="M31" s="78">
        <v>2610333</v>
      </c>
    </row>
    <row r="32" spans="1:13" ht="9" customHeight="1">
      <c r="A32" s="41" t="s">
        <v>96</v>
      </c>
      <c r="B32" s="81">
        <v>4080814</v>
      </c>
      <c r="C32" s="81">
        <v>10905548</v>
      </c>
      <c r="D32" s="81">
        <v>11756219</v>
      </c>
      <c r="E32" s="81">
        <v>6454717</v>
      </c>
      <c r="F32" s="81">
        <v>682843</v>
      </c>
      <c r="G32" s="81">
        <v>10990060</v>
      </c>
      <c r="H32" s="81">
        <v>8823394</v>
      </c>
      <c r="I32" s="81">
        <v>1569595</v>
      </c>
      <c r="J32" s="81">
        <v>6675806</v>
      </c>
      <c r="K32" s="81">
        <v>8869035</v>
      </c>
      <c r="L32" s="81">
        <v>7289171</v>
      </c>
      <c r="M32" s="82">
        <v>207364997</v>
      </c>
    </row>
    <row r="33" spans="1:13" ht="9" customHeight="1">
      <c r="A33" s="83" t="s">
        <v>33</v>
      </c>
      <c r="B33" s="81">
        <v>4080814</v>
      </c>
      <c r="C33" s="81">
        <v>11002401</v>
      </c>
      <c r="D33" s="81">
        <v>11900085</v>
      </c>
      <c r="E33" s="81">
        <v>6454717</v>
      </c>
      <c r="F33" s="81">
        <v>682843</v>
      </c>
      <c r="G33" s="81">
        <v>10990060</v>
      </c>
      <c r="H33" s="81">
        <v>8823394</v>
      </c>
      <c r="I33" s="81">
        <v>1569595</v>
      </c>
      <c r="J33" s="81">
        <v>6675806</v>
      </c>
      <c r="K33" s="81">
        <v>8869035</v>
      </c>
      <c r="L33" s="81">
        <v>7289171</v>
      </c>
      <c r="M33" s="82">
        <v>209903437</v>
      </c>
    </row>
    <row r="34" spans="1:13" ht="8.25" customHeight="1">
      <c r="A34" s="139" t="s">
        <v>34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</row>
    <row r="35" spans="1:13" ht="9" customHeight="1">
      <c r="A35" s="38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4"/>
    </row>
    <row r="36" spans="1:12" s="59" customFormat="1" ht="9" customHeight="1">
      <c r="A36" s="45" t="s">
        <v>139</v>
      </c>
      <c r="B36" s="57"/>
      <c r="C36" s="57"/>
      <c r="D36" s="57"/>
      <c r="E36" s="57"/>
      <c r="F36" s="58"/>
      <c r="G36" s="57"/>
      <c r="H36" s="57"/>
      <c r="I36" s="57"/>
      <c r="J36" s="57"/>
      <c r="K36" s="57"/>
      <c r="L36" s="57"/>
    </row>
    <row r="37" spans="1:15" ht="27" customHeight="1">
      <c r="A37" s="213" t="s">
        <v>148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9"/>
      <c r="O37" s="29"/>
    </row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10.5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</sheetData>
  <mergeCells count="6">
    <mergeCell ref="A37:M37"/>
    <mergeCell ref="A8:M8"/>
    <mergeCell ref="A1:M1"/>
    <mergeCell ref="A3:M3"/>
    <mergeCell ref="B5:M5"/>
    <mergeCell ref="A5:A6"/>
  </mergeCells>
  <printOptions/>
  <pageMargins left="0.6692913385826772" right="0.7086614173228347" top="0.984251968503937" bottom="0.7874015748031497" header="0" footer="0.8661417322834646"/>
  <pageSetup horizontalDpi="300" verticalDpi="300" orientation="portrait" paperSize="9" r:id="rId2"/>
  <headerFooter alignWithMargins="0">
    <oddFooter>&amp;C472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A2" sqref="A2"/>
    </sheetView>
  </sheetViews>
  <sheetFormatPr defaultColWidth="9.140625" defaultRowHeight="12.75"/>
  <cols>
    <col min="1" max="1" width="22.421875" style="36" customWidth="1"/>
    <col min="2" max="2" width="11.00390625" style="36" customWidth="1"/>
    <col min="3" max="3" width="0.85546875" style="36" customWidth="1"/>
    <col min="4" max="8" width="11.00390625" style="36" customWidth="1"/>
    <col min="9" max="9" width="10.140625" style="36" bestFit="1" customWidth="1"/>
    <col min="10" max="10" width="9.7109375" style="36" bestFit="1" customWidth="1"/>
    <col min="11" max="11" width="10.140625" style="36" bestFit="1" customWidth="1"/>
    <col min="12" max="12" width="9.140625" style="36" customWidth="1"/>
    <col min="13" max="13" width="10.140625" style="36" bestFit="1" customWidth="1"/>
    <col min="14" max="16384" width="9.140625" style="36" customWidth="1"/>
  </cols>
  <sheetData>
    <row r="1" spans="1:12" ht="12.75" customHeight="1">
      <c r="A1" s="227" t="s">
        <v>152</v>
      </c>
      <c r="B1" s="227"/>
      <c r="C1" s="227"/>
      <c r="D1" s="227"/>
      <c r="E1" s="227"/>
      <c r="F1" s="227"/>
      <c r="G1" s="227"/>
      <c r="H1" s="227"/>
      <c r="I1" s="155"/>
      <c r="J1" s="155"/>
      <c r="K1" s="156"/>
      <c r="L1" s="38"/>
    </row>
    <row r="2" spans="1:12" ht="18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8" ht="12.75">
      <c r="A3" s="157" t="s">
        <v>131</v>
      </c>
      <c r="B3" s="126"/>
      <c r="C3" s="126"/>
      <c r="D3" s="126"/>
      <c r="E3" s="126"/>
      <c r="F3" s="126"/>
      <c r="G3" s="126"/>
      <c r="H3" s="126"/>
    </row>
    <row r="4" spans="1:8" ht="7.5" customHeight="1">
      <c r="A4" s="91" t="s">
        <v>36</v>
      </c>
      <c r="B4" s="91"/>
      <c r="C4" s="91"/>
      <c r="D4" s="91"/>
      <c r="E4" s="91"/>
      <c r="F4" s="91"/>
      <c r="G4" s="91"/>
      <c r="H4" s="91"/>
    </row>
    <row r="5" spans="1:8" ht="12.75" customHeight="1">
      <c r="A5" s="215" t="s">
        <v>155</v>
      </c>
      <c r="B5" s="217" t="s">
        <v>75</v>
      </c>
      <c r="C5" s="217"/>
      <c r="D5" s="217"/>
      <c r="E5" s="217"/>
      <c r="F5" s="217"/>
      <c r="G5" s="217"/>
      <c r="H5" s="235" t="s">
        <v>29</v>
      </c>
    </row>
    <row r="6" spans="1:8" ht="13.5" customHeight="1">
      <c r="A6" s="212"/>
      <c r="B6" s="235" t="s">
        <v>37</v>
      </c>
      <c r="C6" s="44"/>
      <c r="D6" s="217" t="s">
        <v>76</v>
      </c>
      <c r="E6" s="217"/>
      <c r="F6" s="235" t="s">
        <v>38</v>
      </c>
      <c r="G6" s="235" t="s">
        <v>39</v>
      </c>
      <c r="H6" s="236"/>
    </row>
    <row r="7" spans="1:8" ht="12.75" customHeight="1">
      <c r="A7" s="234"/>
      <c r="B7" s="237"/>
      <c r="C7" s="42"/>
      <c r="D7" s="27" t="s">
        <v>80</v>
      </c>
      <c r="E7" s="27" t="s">
        <v>40</v>
      </c>
      <c r="F7" s="238"/>
      <c r="G7" s="237"/>
      <c r="H7" s="237"/>
    </row>
    <row r="8" spans="1:8" ht="9" customHeight="1">
      <c r="A8" s="29"/>
      <c r="B8" s="29"/>
      <c r="C8" s="29"/>
      <c r="D8" s="33"/>
      <c r="E8" s="33"/>
      <c r="F8" s="31"/>
      <c r="G8" s="29"/>
      <c r="H8" s="29"/>
    </row>
    <row r="9" spans="1:13" ht="9" customHeight="1">
      <c r="A9" s="48">
        <v>1996</v>
      </c>
      <c r="B9" s="49">
        <v>3126.478382766173</v>
      </c>
      <c r="C9" s="49"/>
      <c r="D9" s="49">
        <v>45957.16364726038</v>
      </c>
      <c r="E9" s="158">
        <v>76.84012233428146</v>
      </c>
      <c r="F9" s="49">
        <v>8559.722391840562</v>
      </c>
      <c r="G9" s="49">
        <v>2165.4467189202696</v>
      </c>
      <c r="H9" s="49">
        <v>59808.81114078738</v>
      </c>
      <c r="I9" s="159"/>
      <c r="J9" s="49"/>
      <c r="K9" s="49"/>
      <c r="L9" s="49"/>
      <c r="M9" s="49"/>
    </row>
    <row r="10" spans="1:13" ht="9" customHeight="1">
      <c r="A10" s="48">
        <v>1997</v>
      </c>
      <c r="B10" s="49">
        <v>2794.0295514288578</v>
      </c>
      <c r="C10" s="49"/>
      <c r="D10" s="49">
        <v>45243.38552982115</v>
      </c>
      <c r="E10" s="158">
        <v>75.55947079393161</v>
      </c>
      <c r="F10" s="49">
        <v>9236.743442445417</v>
      </c>
      <c r="G10" s="49">
        <v>2603.690082749244</v>
      </c>
      <c r="H10" s="49">
        <v>59877.84860644467</v>
      </c>
      <c r="I10" s="159"/>
      <c r="J10" s="49"/>
      <c r="K10" s="49"/>
      <c r="L10" s="49"/>
      <c r="M10" s="49"/>
    </row>
    <row r="11" spans="1:13" ht="9" customHeight="1">
      <c r="A11" s="48">
        <v>1998</v>
      </c>
      <c r="B11" s="49">
        <v>2896.854469604724</v>
      </c>
      <c r="C11" s="49"/>
      <c r="D11" s="49">
        <v>46517.77773425588</v>
      </c>
      <c r="E11" s="158">
        <v>75.77155668547438</v>
      </c>
      <c r="F11" s="49">
        <v>9457.574881310393</v>
      </c>
      <c r="G11" s="49">
        <v>2519.9297127436607</v>
      </c>
      <c r="H11" s="49">
        <v>61392.13679791465</v>
      </c>
      <c r="I11" s="159"/>
      <c r="J11" s="49"/>
      <c r="K11" s="49"/>
      <c r="L11" s="49"/>
      <c r="M11" s="49"/>
    </row>
    <row r="12" spans="1:13" ht="9" customHeight="1">
      <c r="A12" s="48">
        <v>1999</v>
      </c>
      <c r="B12" s="49">
        <v>2959.9397186629403</v>
      </c>
      <c r="C12" s="49"/>
      <c r="D12" s="49">
        <v>47923.6651817776</v>
      </c>
      <c r="E12" s="158">
        <v>75.86199299035376</v>
      </c>
      <c r="F12" s="49">
        <v>9755.894680497158</v>
      </c>
      <c r="G12" s="49">
        <v>2532.6677886584907</v>
      </c>
      <c r="H12" s="49">
        <v>63172.16736959619</v>
      </c>
      <c r="I12" s="159"/>
      <c r="J12" s="49"/>
      <c r="K12" s="49"/>
      <c r="L12" s="49"/>
      <c r="M12" s="49"/>
    </row>
    <row r="13" spans="1:13" ht="9" customHeight="1">
      <c r="A13" s="48">
        <v>2000</v>
      </c>
      <c r="B13" s="49">
        <v>3070.373147947499</v>
      </c>
      <c r="C13" s="49"/>
      <c r="D13" s="49">
        <v>47696.18845006714</v>
      </c>
      <c r="E13" s="158">
        <v>73.51582441725613</v>
      </c>
      <c r="F13" s="49">
        <v>11092.886769011502</v>
      </c>
      <c r="G13" s="49">
        <v>3019.3567448588196</v>
      </c>
      <c r="H13" s="49">
        <v>64878.80511188496</v>
      </c>
      <c r="I13" s="159"/>
      <c r="J13" s="49"/>
      <c r="K13" s="49"/>
      <c r="L13" s="49"/>
      <c r="M13" s="49"/>
    </row>
    <row r="14" spans="1:13" ht="9" customHeight="1">
      <c r="A14" s="48">
        <v>2001</v>
      </c>
      <c r="B14" s="49">
        <v>2979.65107497938</v>
      </c>
      <c r="C14" s="49"/>
      <c r="D14" s="49">
        <v>46125.46860235388</v>
      </c>
      <c r="E14" s="158">
        <v>73.56430780478227</v>
      </c>
      <c r="F14" s="49">
        <v>10798.587151178335</v>
      </c>
      <c r="G14" s="49">
        <v>2797.1735016032653</v>
      </c>
      <c r="H14" s="49">
        <v>62700.88033011486</v>
      </c>
      <c r="I14" s="159"/>
      <c r="J14" s="49"/>
      <c r="K14" s="49"/>
      <c r="L14" s="49"/>
      <c r="M14" s="49"/>
    </row>
    <row r="15" spans="1:13" ht="9" customHeight="1">
      <c r="A15" s="48">
        <v>2002</v>
      </c>
      <c r="B15" s="49">
        <v>2779</v>
      </c>
      <c r="C15" s="49"/>
      <c r="D15" s="49">
        <v>47720</v>
      </c>
      <c r="E15" s="158">
        <v>72.886119257087</v>
      </c>
      <c r="F15" s="49">
        <v>11958</v>
      </c>
      <c r="G15" s="49">
        <v>3015</v>
      </c>
      <c r="H15" s="49">
        <v>65472</v>
      </c>
      <c r="I15" s="159"/>
      <c r="J15" s="49"/>
      <c r="K15" s="49"/>
      <c r="L15" s="49"/>
      <c r="M15" s="49"/>
    </row>
    <row r="16" spans="1:13" ht="9" customHeight="1">
      <c r="A16" s="48">
        <v>2003</v>
      </c>
      <c r="B16" s="49">
        <v>2622</v>
      </c>
      <c r="C16" s="49"/>
      <c r="D16" s="49">
        <v>46804</v>
      </c>
      <c r="E16" s="158">
        <v>72.16157878507555</v>
      </c>
      <c r="F16" s="49">
        <v>12463</v>
      </c>
      <c r="G16" s="49">
        <v>2971</v>
      </c>
      <c r="H16" s="49">
        <v>64860</v>
      </c>
      <c r="I16" s="159"/>
      <c r="J16" s="49"/>
      <c r="K16" s="49"/>
      <c r="L16" s="49"/>
      <c r="M16" s="49"/>
    </row>
    <row r="17" spans="1:13" ht="9" customHeight="1">
      <c r="A17" s="48">
        <v>2004</v>
      </c>
      <c r="B17" s="49">
        <v>2071</v>
      </c>
      <c r="C17" s="49"/>
      <c r="D17" s="49">
        <v>38215</v>
      </c>
      <c r="E17" s="158">
        <f>(D17*100)/H17</f>
        <v>64.24416649855424</v>
      </c>
      <c r="F17" s="49">
        <v>17170</v>
      </c>
      <c r="G17" s="49">
        <v>2028</v>
      </c>
      <c r="H17" s="49">
        <f>SUM(B17,D17,F17,G17)</f>
        <v>59484</v>
      </c>
      <c r="I17" s="159"/>
      <c r="J17" s="49"/>
      <c r="K17" s="49"/>
      <c r="L17" s="49"/>
      <c r="M17" s="49"/>
    </row>
    <row r="18" spans="1:9" ht="9" customHeight="1">
      <c r="A18" s="48">
        <v>2005</v>
      </c>
      <c r="B18" s="49">
        <v>1970</v>
      </c>
      <c r="C18" s="49"/>
      <c r="D18" s="49">
        <v>37284</v>
      </c>
      <c r="E18" s="158">
        <v>61.91504201401574</v>
      </c>
      <c r="F18" s="49">
        <v>18834</v>
      </c>
      <c r="G18" s="49">
        <v>2130</v>
      </c>
      <c r="H18" s="49">
        <v>60279.915042014014</v>
      </c>
      <c r="I18" s="159"/>
    </row>
    <row r="19" spans="1:9" ht="9" customHeight="1">
      <c r="A19" s="48">
        <v>2006</v>
      </c>
      <c r="B19" s="49">
        <v>1955</v>
      </c>
      <c r="C19" s="49"/>
      <c r="D19" s="49">
        <v>41802</v>
      </c>
      <c r="E19" s="158">
        <v>61.98214762314285</v>
      </c>
      <c r="F19" s="49">
        <v>21780</v>
      </c>
      <c r="G19" s="49">
        <v>1905</v>
      </c>
      <c r="H19" s="49">
        <v>67442</v>
      </c>
      <c r="I19" s="159"/>
    </row>
    <row r="20" spans="1:8" ht="9" customHeight="1">
      <c r="A20" s="48"/>
      <c r="B20" s="49"/>
      <c r="C20" s="49"/>
      <c r="D20" s="49"/>
      <c r="E20" s="158"/>
      <c r="F20" s="49"/>
      <c r="G20" s="49"/>
      <c r="H20" s="49"/>
    </row>
    <row r="21" spans="1:8" ht="9" customHeight="1">
      <c r="A21" s="211" t="s">
        <v>106</v>
      </c>
      <c r="B21" s="211"/>
      <c r="C21" s="211"/>
      <c r="D21" s="211"/>
      <c r="E21" s="211"/>
      <c r="F21" s="211"/>
      <c r="G21" s="211"/>
      <c r="H21" s="211"/>
    </row>
    <row r="22" spans="1:8" ht="9" customHeight="1">
      <c r="A22" s="160"/>
      <c r="B22" s="160"/>
      <c r="C22" s="160"/>
      <c r="D22" s="160"/>
      <c r="E22" s="160"/>
      <c r="F22" s="160"/>
      <c r="G22" s="160"/>
      <c r="H22" s="160"/>
    </row>
    <row r="23" spans="1:14" ht="9" customHeight="1">
      <c r="A23" s="48" t="s">
        <v>56</v>
      </c>
      <c r="B23" s="49">
        <v>113</v>
      </c>
      <c r="C23" s="49"/>
      <c r="D23" s="49">
        <v>2679</v>
      </c>
      <c r="E23" s="158">
        <f aca="true" t="shared" si="0" ref="E23:E35">D23/H23*100</f>
        <v>63.07982105015305</v>
      </c>
      <c r="F23" s="49">
        <v>1398</v>
      </c>
      <c r="G23" s="49">
        <v>57</v>
      </c>
      <c r="H23" s="49">
        <f aca="true" t="shared" si="1" ref="H23:H34">(B23+D23+F23+G23)</f>
        <v>4247</v>
      </c>
      <c r="I23" s="161"/>
      <c r="J23" s="49"/>
      <c r="K23" s="49"/>
      <c r="L23" s="49"/>
      <c r="M23" s="49"/>
      <c r="N23" s="158"/>
    </row>
    <row r="24" spans="1:14" ht="9" customHeight="1">
      <c r="A24" s="48" t="s">
        <v>57</v>
      </c>
      <c r="B24" s="49">
        <v>102</v>
      </c>
      <c r="C24" s="49"/>
      <c r="D24" s="49">
        <v>2309</v>
      </c>
      <c r="E24" s="158">
        <f t="shared" si="0"/>
        <v>59.23550538737814</v>
      </c>
      <c r="F24" s="49">
        <v>1437</v>
      </c>
      <c r="G24" s="49">
        <v>50</v>
      </c>
      <c r="H24" s="49">
        <f t="shared" si="1"/>
        <v>3898</v>
      </c>
      <c r="I24" s="161"/>
      <c r="J24" s="49"/>
      <c r="K24" s="49"/>
      <c r="L24" s="49"/>
      <c r="M24" s="49"/>
      <c r="N24" s="158"/>
    </row>
    <row r="25" spans="1:14" ht="9" customHeight="1">
      <c r="A25" s="48" t="s">
        <v>58</v>
      </c>
      <c r="B25" s="49">
        <v>123</v>
      </c>
      <c r="C25" s="49"/>
      <c r="D25" s="49">
        <v>2683</v>
      </c>
      <c r="E25" s="158">
        <f t="shared" si="0"/>
        <v>56.54373024236038</v>
      </c>
      <c r="F25" s="49">
        <v>1864</v>
      </c>
      <c r="G25" s="49">
        <v>75</v>
      </c>
      <c r="H25" s="49">
        <f t="shared" si="1"/>
        <v>4745</v>
      </c>
      <c r="I25" s="161"/>
      <c r="J25" s="49"/>
      <c r="K25" s="49"/>
      <c r="L25" s="49"/>
      <c r="M25" s="49"/>
      <c r="N25" s="158"/>
    </row>
    <row r="26" spans="1:14" ht="9" customHeight="1">
      <c r="A26" s="48" t="s">
        <v>59</v>
      </c>
      <c r="B26" s="49">
        <v>142</v>
      </c>
      <c r="C26" s="49"/>
      <c r="D26" s="49">
        <v>3431</v>
      </c>
      <c r="E26" s="158">
        <f t="shared" si="0"/>
        <v>60.098090733928885</v>
      </c>
      <c r="F26" s="49">
        <v>2023</v>
      </c>
      <c r="G26" s="49">
        <v>113</v>
      </c>
      <c r="H26" s="49">
        <f t="shared" si="1"/>
        <v>5709</v>
      </c>
      <c r="I26" s="161"/>
      <c r="J26" s="49"/>
      <c r="K26" s="49"/>
      <c r="L26" s="49"/>
      <c r="M26" s="49"/>
      <c r="N26" s="158"/>
    </row>
    <row r="27" spans="1:14" ht="9" customHeight="1">
      <c r="A27" s="48" t="s">
        <v>60</v>
      </c>
      <c r="B27" s="49">
        <v>186</v>
      </c>
      <c r="C27" s="49"/>
      <c r="D27" s="49">
        <v>3238</v>
      </c>
      <c r="E27" s="158">
        <f t="shared" si="0"/>
        <v>56.21527777777777</v>
      </c>
      <c r="F27" s="49">
        <v>2213</v>
      </c>
      <c r="G27" s="49">
        <v>123</v>
      </c>
      <c r="H27" s="49">
        <f t="shared" si="1"/>
        <v>5760</v>
      </c>
      <c r="I27" s="161"/>
      <c r="J27" s="49"/>
      <c r="K27" s="49"/>
      <c r="L27" s="49"/>
      <c r="M27" s="49"/>
      <c r="N27" s="158"/>
    </row>
    <row r="28" spans="1:14" ht="9" customHeight="1">
      <c r="A28" s="48" t="s">
        <v>61</v>
      </c>
      <c r="B28" s="49">
        <v>167</v>
      </c>
      <c r="C28" s="49"/>
      <c r="D28" s="49">
        <v>4458</v>
      </c>
      <c r="E28" s="158">
        <f t="shared" si="0"/>
        <v>63.359863558840246</v>
      </c>
      <c r="F28" s="49">
        <v>2262</v>
      </c>
      <c r="G28" s="49">
        <v>149</v>
      </c>
      <c r="H28" s="49">
        <f t="shared" si="1"/>
        <v>7036</v>
      </c>
      <c r="I28" s="161"/>
      <c r="J28" s="49"/>
      <c r="K28" s="49"/>
      <c r="L28" s="49"/>
      <c r="M28" s="49"/>
      <c r="N28" s="158"/>
    </row>
    <row r="29" spans="1:14" ht="9" customHeight="1">
      <c r="A29" s="48" t="s">
        <v>62</v>
      </c>
      <c r="B29" s="49">
        <v>230</v>
      </c>
      <c r="C29" s="49"/>
      <c r="D29" s="49">
        <v>5188</v>
      </c>
      <c r="E29" s="158">
        <f t="shared" si="0"/>
        <v>61.75455302940126</v>
      </c>
      <c r="F29" s="49">
        <v>2564</v>
      </c>
      <c r="G29" s="49">
        <v>419</v>
      </c>
      <c r="H29" s="49">
        <f t="shared" si="1"/>
        <v>8401</v>
      </c>
      <c r="I29" s="161"/>
      <c r="J29" s="49"/>
      <c r="K29" s="49"/>
      <c r="L29" s="49"/>
      <c r="M29" s="49"/>
      <c r="N29" s="158"/>
    </row>
    <row r="30" spans="1:14" ht="9" customHeight="1">
      <c r="A30" s="48" t="s">
        <v>63</v>
      </c>
      <c r="B30" s="49">
        <v>216</v>
      </c>
      <c r="C30" s="49"/>
      <c r="D30" s="49">
        <v>6263</v>
      </c>
      <c r="E30" s="158">
        <f t="shared" si="0"/>
        <v>69.98547323723321</v>
      </c>
      <c r="F30" s="49">
        <v>2187</v>
      </c>
      <c r="G30" s="49">
        <v>283</v>
      </c>
      <c r="H30" s="49">
        <f t="shared" si="1"/>
        <v>8949</v>
      </c>
      <c r="I30" s="161"/>
      <c r="J30" s="49"/>
      <c r="K30" s="49"/>
      <c r="L30" s="49"/>
      <c r="M30" s="49"/>
      <c r="N30" s="158"/>
    </row>
    <row r="31" spans="1:14" ht="9" customHeight="1">
      <c r="A31" s="48" t="s">
        <v>64</v>
      </c>
      <c r="B31" s="49">
        <v>220</v>
      </c>
      <c r="C31" s="49"/>
      <c r="D31" s="49">
        <v>4807</v>
      </c>
      <c r="E31" s="158">
        <f t="shared" si="0"/>
        <v>63.25832346361363</v>
      </c>
      <c r="F31" s="49">
        <v>2429</v>
      </c>
      <c r="G31" s="49">
        <v>143</v>
      </c>
      <c r="H31" s="49">
        <f t="shared" si="1"/>
        <v>7599</v>
      </c>
      <c r="I31" s="161"/>
      <c r="J31" s="49"/>
      <c r="K31" s="49"/>
      <c r="L31" s="49"/>
      <c r="M31" s="49"/>
      <c r="N31" s="158"/>
    </row>
    <row r="32" spans="1:14" ht="9" customHeight="1">
      <c r="A32" s="48" t="s">
        <v>65</v>
      </c>
      <c r="B32" s="49">
        <v>188</v>
      </c>
      <c r="C32" s="49"/>
      <c r="D32" s="49">
        <v>3614</v>
      </c>
      <c r="E32" s="158">
        <f t="shared" si="0"/>
        <v>59.0715920235371</v>
      </c>
      <c r="F32" s="49">
        <v>2210</v>
      </c>
      <c r="G32" s="49">
        <v>106</v>
      </c>
      <c r="H32" s="49">
        <f t="shared" si="1"/>
        <v>6118</v>
      </c>
      <c r="I32" s="162"/>
      <c r="J32" s="49"/>
      <c r="K32" s="49"/>
      <c r="L32" s="49"/>
      <c r="M32" s="49"/>
      <c r="N32" s="158"/>
    </row>
    <row r="33" spans="1:14" ht="9" customHeight="1">
      <c r="A33" s="48" t="s">
        <v>66</v>
      </c>
      <c r="B33" s="49">
        <v>130</v>
      </c>
      <c r="C33" s="49"/>
      <c r="D33" s="49">
        <v>2609</v>
      </c>
      <c r="E33" s="158">
        <f t="shared" si="0"/>
        <v>58.80099166103223</v>
      </c>
      <c r="F33" s="49">
        <v>1615</v>
      </c>
      <c r="G33" s="49">
        <v>83</v>
      </c>
      <c r="H33" s="49">
        <f t="shared" si="1"/>
        <v>4437</v>
      </c>
      <c r="I33" s="161"/>
      <c r="J33" s="49"/>
      <c r="K33" s="49"/>
      <c r="L33" s="49"/>
      <c r="M33" s="49"/>
      <c r="N33" s="158"/>
    </row>
    <row r="34" spans="1:14" ht="9" customHeight="1">
      <c r="A34" s="48" t="s">
        <v>67</v>
      </c>
      <c r="B34" s="49">
        <v>114</v>
      </c>
      <c r="C34" s="49"/>
      <c r="D34" s="49">
        <v>2793</v>
      </c>
      <c r="E34" s="158">
        <f t="shared" si="0"/>
        <v>65.42515811665496</v>
      </c>
      <c r="F34" s="49">
        <v>1310</v>
      </c>
      <c r="G34" s="49">
        <v>52</v>
      </c>
      <c r="H34" s="49">
        <f t="shared" si="1"/>
        <v>4269</v>
      </c>
      <c r="I34" s="161"/>
      <c r="J34" s="49"/>
      <c r="K34" s="49"/>
      <c r="L34" s="49"/>
      <c r="M34" s="49"/>
      <c r="N34" s="158"/>
    </row>
    <row r="35" spans="1:14" ht="9" customHeight="1">
      <c r="A35" s="64" t="s">
        <v>29</v>
      </c>
      <c r="B35" s="54">
        <v>1931</v>
      </c>
      <c r="C35" s="54"/>
      <c r="D35" s="54">
        <f>SUM(D23:D34)</f>
        <v>44072</v>
      </c>
      <c r="E35" s="163">
        <f t="shared" si="0"/>
        <v>61.92670863309353</v>
      </c>
      <c r="F35" s="54">
        <f>SUM(F23:F34)</f>
        <v>23512</v>
      </c>
      <c r="G35" s="54">
        <f>SUM(G23:G34)</f>
        <v>1653</v>
      </c>
      <c r="H35" s="54">
        <f>SUM(H23:H34)</f>
        <v>71168</v>
      </c>
      <c r="I35" s="161"/>
      <c r="J35" s="49"/>
      <c r="K35" s="49"/>
      <c r="L35" s="49"/>
      <c r="M35" s="49"/>
      <c r="N35" s="38"/>
    </row>
    <row r="36" spans="1:8" ht="9" customHeight="1">
      <c r="A36" s="164"/>
      <c r="B36" s="165"/>
      <c r="C36" s="56"/>
      <c r="D36" s="165"/>
      <c r="E36" s="166"/>
      <c r="F36" s="165"/>
      <c r="G36" s="165"/>
      <c r="H36" s="56"/>
    </row>
    <row r="37" spans="1:8" ht="9" customHeight="1">
      <c r="A37" s="38"/>
      <c r="B37" s="38"/>
      <c r="C37" s="38"/>
      <c r="D37" s="38"/>
      <c r="E37" s="38"/>
      <c r="F37" s="38"/>
      <c r="G37" s="38"/>
      <c r="H37" s="38"/>
    </row>
    <row r="38" spans="1:8" s="123" customFormat="1" ht="9" customHeight="1">
      <c r="A38" s="51" t="s">
        <v>140</v>
      </c>
      <c r="B38" s="91"/>
      <c r="C38" s="91"/>
      <c r="D38" s="91"/>
      <c r="E38" s="91"/>
      <c r="F38" s="91"/>
      <c r="G38" s="91"/>
      <c r="H38" s="91"/>
    </row>
    <row r="39" spans="1:8" ht="9" customHeight="1">
      <c r="A39" s="91"/>
      <c r="B39" s="91"/>
      <c r="C39" s="91"/>
      <c r="D39" s="91"/>
      <c r="E39" s="91"/>
      <c r="F39" s="91"/>
      <c r="G39" s="91"/>
      <c r="H39" s="91"/>
    </row>
    <row r="40" spans="1:8" ht="9" customHeight="1">
      <c r="A40" s="48"/>
      <c r="B40" s="49"/>
      <c r="C40" s="49"/>
      <c r="D40" s="49"/>
      <c r="E40" s="158"/>
      <c r="F40" s="49"/>
      <c r="G40" s="49"/>
      <c r="H40" s="49"/>
    </row>
    <row r="41" spans="1:8" ht="9" customHeight="1">
      <c r="A41" s="48"/>
      <c r="B41" s="49"/>
      <c r="C41" s="49"/>
      <c r="D41" s="49"/>
      <c r="E41" s="158"/>
      <c r="F41" s="49"/>
      <c r="G41" s="49"/>
      <c r="H41" s="49"/>
    </row>
    <row r="42" spans="1:8" ht="9" customHeight="1">
      <c r="A42" s="48"/>
      <c r="B42" s="49"/>
      <c r="C42" s="49"/>
      <c r="D42" s="49"/>
      <c r="E42" s="158"/>
      <c r="F42" s="49"/>
      <c r="G42" s="49"/>
      <c r="H42" s="49"/>
    </row>
    <row r="43" spans="1:8" ht="9" customHeight="1">
      <c r="A43" s="48"/>
      <c r="B43" s="49"/>
      <c r="C43" s="49"/>
      <c r="D43" s="49"/>
      <c r="E43" s="158"/>
      <c r="F43" s="49"/>
      <c r="G43" s="49"/>
      <c r="H43" s="49"/>
    </row>
    <row r="44" spans="1:8" ht="9" customHeight="1">
      <c r="A44" s="48"/>
      <c r="B44" s="49"/>
      <c r="C44" s="49"/>
      <c r="D44" s="49"/>
      <c r="E44" s="158"/>
      <c r="F44" s="49"/>
      <c r="G44" s="49"/>
      <c r="H44" s="49"/>
    </row>
    <row r="45" spans="1:8" ht="9" customHeight="1">
      <c r="A45" s="48"/>
      <c r="B45" s="49"/>
      <c r="C45" s="49"/>
      <c r="D45" s="49"/>
      <c r="E45" s="158"/>
      <c r="F45" s="49"/>
      <c r="G45" s="49"/>
      <c r="H45" s="49"/>
    </row>
    <row r="46" spans="1:8" ht="9" customHeight="1">
      <c r="A46" s="48"/>
      <c r="B46" s="49"/>
      <c r="C46" s="49"/>
      <c r="D46" s="49"/>
      <c r="E46" s="158"/>
      <c r="F46" s="49"/>
      <c r="G46" s="49"/>
      <c r="H46" s="49"/>
    </row>
    <row r="47" spans="1:8" ht="9" customHeight="1">
      <c r="A47" s="48"/>
      <c r="B47" s="49"/>
      <c r="C47" s="49"/>
      <c r="D47" s="49"/>
      <c r="E47" s="158"/>
      <c r="F47" s="49"/>
      <c r="G47" s="49"/>
      <c r="H47" s="49"/>
    </row>
    <row r="48" spans="1:8" ht="9" customHeight="1">
      <c r="A48" s="48"/>
      <c r="B48" s="49"/>
      <c r="C48" s="49"/>
      <c r="D48" s="49"/>
      <c r="E48" s="158"/>
      <c r="F48" s="49"/>
      <c r="G48" s="49"/>
      <c r="H48" s="49"/>
    </row>
    <row r="49" spans="1:8" ht="9" customHeight="1">
      <c r="A49" s="48"/>
      <c r="B49" s="49"/>
      <c r="C49" s="49"/>
      <c r="D49" s="49"/>
      <c r="E49" s="158"/>
      <c r="F49" s="49"/>
      <c r="G49" s="49"/>
      <c r="H49" s="49"/>
    </row>
    <row r="50" spans="1:8" ht="9" customHeight="1">
      <c r="A50" s="48"/>
      <c r="B50" s="49"/>
      <c r="C50" s="49"/>
      <c r="D50" s="49"/>
      <c r="E50" s="158"/>
      <c r="F50" s="49"/>
      <c r="G50" s="49"/>
      <c r="H50" s="49"/>
    </row>
    <row r="51" spans="1:8" ht="9" customHeight="1">
      <c r="A51" s="48"/>
      <c r="B51" s="49"/>
      <c r="C51" s="49"/>
      <c r="D51" s="49"/>
      <c r="E51" s="158"/>
      <c r="F51" s="49"/>
      <c r="G51" s="49"/>
      <c r="H51" s="49"/>
    </row>
    <row r="52" spans="1:8" ht="9" customHeight="1">
      <c r="A52" s="48"/>
      <c r="B52" s="49"/>
      <c r="C52" s="49"/>
      <c r="D52" s="49"/>
      <c r="E52" s="158"/>
      <c r="F52" s="49"/>
      <c r="G52" s="49"/>
      <c r="H52" s="49"/>
    </row>
    <row r="53" spans="1:8" ht="9" customHeight="1">
      <c r="A53" s="48"/>
      <c r="B53" s="49"/>
      <c r="C53" s="49"/>
      <c r="D53" s="49"/>
      <c r="E53" s="158"/>
      <c r="F53" s="49"/>
      <c r="G53" s="49"/>
      <c r="H53" s="49"/>
    </row>
    <row r="54" spans="1:8" ht="9" customHeight="1">
      <c r="A54" s="48"/>
      <c r="B54" s="49"/>
      <c r="C54" s="49"/>
      <c r="D54" s="49"/>
      <c r="E54" s="158"/>
      <c r="F54" s="49"/>
      <c r="G54" s="49"/>
      <c r="H54" s="49"/>
    </row>
    <row r="55" spans="1:8" ht="9" customHeight="1">
      <c r="A55" s="48"/>
      <c r="B55" s="49"/>
      <c r="C55" s="49"/>
      <c r="D55" s="49"/>
      <c r="E55" s="158"/>
      <c r="F55" s="49"/>
      <c r="G55" s="49"/>
      <c r="H55" s="49"/>
    </row>
    <row r="56" spans="1:8" ht="9" customHeight="1">
      <c r="A56" s="48"/>
      <c r="B56" s="49"/>
      <c r="C56" s="49"/>
      <c r="D56" s="49"/>
      <c r="E56" s="158"/>
      <c r="F56" s="49"/>
      <c r="G56" s="49"/>
      <c r="H56" s="49"/>
    </row>
    <row r="57" spans="1:8" ht="9" customHeight="1">
      <c r="A57" s="48"/>
      <c r="B57" s="49"/>
      <c r="C57" s="49"/>
      <c r="D57" s="49"/>
      <c r="E57" s="158"/>
      <c r="F57" s="49"/>
      <c r="G57" s="49"/>
      <c r="H57" s="49"/>
    </row>
    <row r="58" spans="1:8" ht="9" customHeight="1">
      <c r="A58" s="48"/>
      <c r="B58" s="49"/>
      <c r="C58" s="49"/>
      <c r="D58" s="49"/>
      <c r="E58" s="158"/>
      <c r="F58" s="49"/>
      <c r="G58" s="49"/>
      <c r="H58" s="49"/>
    </row>
    <row r="59" spans="1:8" ht="9" customHeight="1">
      <c r="A59" s="48"/>
      <c r="B59" s="49"/>
      <c r="C59" s="49"/>
      <c r="D59" s="49"/>
      <c r="E59" s="158"/>
      <c r="F59" s="49"/>
      <c r="G59" s="49"/>
      <c r="H59" s="49"/>
    </row>
    <row r="60" spans="1:8" ht="9" customHeight="1">
      <c r="A60" s="48"/>
      <c r="B60" s="49"/>
      <c r="C60" s="49"/>
      <c r="D60" s="49"/>
      <c r="E60" s="158"/>
      <c r="F60" s="49"/>
      <c r="G60" s="49"/>
      <c r="H60" s="49"/>
    </row>
    <row r="61" spans="1:8" ht="9" customHeight="1">
      <c r="A61" s="48"/>
      <c r="B61" s="49"/>
      <c r="C61" s="49"/>
      <c r="D61" s="49"/>
      <c r="E61" s="158"/>
      <c r="F61" s="49"/>
      <c r="G61" s="49"/>
      <c r="H61" s="49"/>
    </row>
    <row r="62" spans="1:8" ht="9" customHeight="1">
      <c r="A62" s="48"/>
      <c r="B62" s="49"/>
      <c r="C62" s="49"/>
      <c r="D62" s="49"/>
      <c r="E62" s="158"/>
      <c r="F62" s="49"/>
      <c r="G62" s="49"/>
      <c r="H62" s="49"/>
    </row>
    <row r="63" spans="1:8" ht="9" customHeight="1">
      <c r="A63" s="48"/>
      <c r="B63" s="49"/>
      <c r="C63" s="49"/>
      <c r="D63" s="49"/>
      <c r="E63" s="158"/>
      <c r="F63" s="49"/>
      <c r="G63" s="49"/>
      <c r="H63" s="49"/>
    </row>
    <row r="64" spans="1:8" ht="9" customHeight="1">
      <c r="A64" s="48"/>
      <c r="B64" s="49"/>
      <c r="C64" s="49"/>
      <c r="D64" s="49"/>
      <c r="E64" s="158"/>
      <c r="F64" s="49"/>
      <c r="G64" s="49"/>
      <c r="H64" s="49"/>
    </row>
    <row r="65" spans="1:8" ht="9" customHeight="1">
      <c r="A65" s="48"/>
      <c r="B65" s="49"/>
      <c r="C65" s="49"/>
      <c r="D65" s="49"/>
      <c r="E65" s="158"/>
      <c r="F65" s="49"/>
      <c r="G65" s="49"/>
      <c r="H65" s="49"/>
    </row>
    <row r="66" spans="1:8" ht="9" customHeight="1">
      <c r="A66" s="48"/>
      <c r="B66" s="49"/>
      <c r="C66" s="49"/>
      <c r="D66" s="49"/>
      <c r="E66" s="158"/>
      <c r="F66" s="49"/>
      <c r="G66" s="49"/>
      <c r="H66" s="49"/>
    </row>
    <row r="67" spans="1:8" ht="9" customHeight="1">
      <c r="A67" s="48"/>
      <c r="B67" s="49"/>
      <c r="C67" s="49"/>
      <c r="D67" s="49"/>
      <c r="E67" s="158"/>
      <c r="F67" s="49"/>
      <c r="G67" s="49"/>
      <c r="H67" s="49"/>
    </row>
    <row r="68" spans="1:8" ht="9" customHeight="1">
      <c r="A68" s="48"/>
      <c r="B68" s="49"/>
      <c r="C68" s="49"/>
      <c r="D68" s="49"/>
      <c r="E68" s="158"/>
      <c r="F68" s="49"/>
      <c r="G68" s="49"/>
      <c r="H68" s="49"/>
    </row>
    <row r="69" spans="1:8" ht="9" customHeight="1">
      <c r="A69" s="48"/>
      <c r="B69" s="49"/>
      <c r="C69" s="49"/>
      <c r="D69" s="49"/>
      <c r="E69" s="158"/>
      <c r="F69" s="49"/>
      <c r="G69" s="49"/>
      <c r="H69" s="49"/>
    </row>
    <row r="70" spans="1:8" ht="9" customHeight="1">
      <c r="A70" s="48"/>
      <c r="B70" s="49"/>
      <c r="C70" s="49"/>
      <c r="D70" s="49"/>
      <c r="E70" s="158"/>
      <c r="F70" s="49"/>
      <c r="G70" s="49"/>
      <c r="H70" s="49"/>
    </row>
    <row r="71" spans="1:8" ht="9" customHeight="1">
      <c r="A71" s="48"/>
      <c r="B71" s="49"/>
      <c r="C71" s="49"/>
      <c r="D71" s="49"/>
      <c r="E71" s="158"/>
      <c r="F71" s="49"/>
      <c r="G71" s="49"/>
      <c r="H71" s="49"/>
    </row>
    <row r="72" spans="1:8" ht="9" customHeight="1">
      <c r="A72" s="48"/>
      <c r="B72" s="49"/>
      <c r="C72" s="49"/>
      <c r="D72" s="49"/>
      <c r="E72" s="158"/>
      <c r="F72" s="49"/>
      <c r="G72" s="49"/>
      <c r="H72" s="49"/>
    </row>
    <row r="73" spans="1:8" ht="9" customHeight="1">
      <c r="A73" s="48"/>
      <c r="B73" s="49"/>
      <c r="C73" s="49"/>
      <c r="D73" s="49"/>
      <c r="E73" s="158"/>
      <c r="F73" s="49"/>
      <c r="G73" s="49"/>
      <c r="H73" s="49"/>
    </row>
    <row r="74" spans="1:8" ht="9" customHeight="1">
      <c r="A74" s="48"/>
      <c r="B74" s="49"/>
      <c r="C74" s="49"/>
      <c r="D74" s="49"/>
      <c r="E74" s="158"/>
      <c r="F74" s="49"/>
      <c r="G74" s="49"/>
      <c r="H74" s="49"/>
    </row>
    <row r="75" spans="1:8" ht="9" customHeight="1">
      <c r="A75" s="123"/>
      <c r="B75" s="123"/>
      <c r="C75" s="123"/>
      <c r="D75" s="123"/>
      <c r="E75" s="123"/>
      <c r="F75" s="123"/>
      <c r="G75" s="123"/>
      <c r="H75" s="123"/>
    </row>
    <row r="76" ht="12" customHeight="1"/>
    <row r="77" spans="1:8" ht="9" customHeight="1">
      <c r="A77" s="48"/>
      <c r="B77" s="49"/>
      <c r="C77" s="49"/>
      <c r="D77" s="49"/>
      <c r="E77" s="158"/>
      <c r="F77" s="49"/>
      <c r="G77" s="49"/>
      <c r="H77" s="49"/>
    </row>
    <row r="78" spans="1:8" ht="9" customHeight="1">
      <c r="A78" s="48"/>
      <c r="B78" s="49"/>
      <c r="C78" s="49"/>
      <c r="D78" s="49"/>
      <c r="E78" s="158"/>
      <c r="F78" s="49"/>
      <c r="G78" s="49"/>
      <c r="H78" s="49"/>
    </row>
    <row r="79" ht="9" customHeight="1"/>
    <row r="80" spans="1:8" ht="9" customHeight="1">
      <c r="A80" s="48"/>
      <c r="B80" s="49"/>
      <c r="C80" s="49"/>
      <c r="D80" s="49"/>
      <c r="E80" s="158"/>
      <c r="F80" s="49"/>
      <c r="G80" s="49"/>
      <c r="H80" s="49"/>
    </row>
  </sheetData>
  <mergeCells count="9">
    <mergeCell ref="A21:H21"/>
    <mergeCell ref="A1:H1"/>
    <mergeCell ref="A5:A7"/>
    <mergeCell ref="B5:G5"/>
    <mergeCell ref="H5:H7"/>
    <mergeCell ref="B6:B7"/>
    <mergeCell ref="D6:E6"/>
    <mergeCell ref="F6:F7"/>
    <mergeCell ref="G6:G7"/>
  </mergeCells>
  <printOptions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&amp;C473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70"/>
  <sheetViews>
    <sheetView zoomScaleSheetLayoutView="100" workbookViewId="0" topLeftCell="A1">
      <selection activeCell="A2" sqref="A2"/>
    </sheetView>
  </sheetViews>
  <sheetFormatPr defaultColWidth="9.140625" defaultRowHeight="12.75"/>
  <cols>
    <col min="1" max="1" width="22.8515625" style="36" customWidth="1"/>
    <col min="2" max="7" width="11.00390625" style="36" customWidth="1"/>
    <col min="8" max="16384" width="9.140625" style="36" customWidth="1"/>
  </cols>
  <sheetData>
    <row r="1" spans="1:9" ht="12.75">
      <c r="A1" s="227" t="s">
        <v>153</v>
      </c>
      <c r="B1" s="227"/>
      <c r="C1" s="227"/>
      <c r="D1" s="227"/>
      <c r="E1" s="227"/>
      <c r="F1" s="227"/>
      <c r="G1" s="227"/>
      <c r="H1" s="156"/>
      <c r="I1" s="156"/>
    </row>
    <row r="2" spans="1:11" ht="18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7" ht="25.5" customHeight="1">
      <c r="A3" s="240" t="s">
        <v>132</v>
      </c>
      <c r="B3" s="240"/>
      <c r="C3" s="240"/>
      <c r="D3" s="240"/>
      <c r="E3" s="240"/>
      <c r="F3" s="240"/>
      <c r="G3" s="240"/>
    </row>
    <row r="4" spans="1:7" ht="7.5" customHeight="1">
      <c r="A4" s="167"/>
      <c r="B4" s="167"/>
      <c r="C4" s="167"/>
      <c r="D4" s="167"/>
      <c r="E4" s="167"/>
      <c r="F4" s="167"/>
      <c r="G4" s="167"/>
    </row>
    <row r="5" spans="1:10" ht="13.5" customHeight="1">
      <c r="A5" s="215" t="s">
        <v>85</v>
      </c>
      <c r="B5" s="214" t="s">
        <v>77</v>
      </c>
      <c r="C5" s="214"/>
      <c r="D5" s="214"/>
      <c r="E5" s="214"/>
      <c r="F5" s="214"/>
      <c r="G5" s="214"/>
      <c r="H5" s="26"/>
      <c r="I5" s="26"/>
      <c r="J5" s="26"/>
    </row>
    <row r="6" spans="1:7" ht="12" customHeight="1">
      <c r="A6" s="237"/>
      <c r="B6" s="40" t="s">
        <v>23</v>
      </c>
      <c r="C6" s="40" t="s">
        <v>24</v>
      </c>
      <c r="D6" s="46" t="s">
        <v>25</v>
      </c>
      <c r="E6" s="46" t="s">
        <v>33</v>
      </c>
      <c r="F6" s="46" t="s">
        <v>26</v>
      </c>
      <c r="G6" s="46" t="s">
        <v>29</v>
      </c>
    </row>
    <row r="7" spans="1:7" ht="9" customHeight="1">
      <c r="A7" s="29"/>
      <c r="B7" s="30"/>
      <c r="C7" s="30"/>
      <c r="D7" s="31"/>
      <c r="E7" s="31"/>
      <c r="F7" s="31"/>
      <c r="G7" s="31"/>
    </row>
    <row r="8" spans="1:7" ht="9" customHeight="1">
      <c r="A8" s="239" t="s">
        <v>86</v>
      </c>
      <c r="B8" s="239"/>
      <c r="C8" s="239"/>
      <c r="D8" s="239"/>
      <c r="E8" s="239"/>
      <c r="F8" s="239"/>
      <c r="G8" s="239"/>
    </row>
    <row r="9" spans="1:7" ht="9" customHeight="1">
      <c r="A9" s="147"/>
      <c r="B9" s="147"/>
      <c r="C9" s="147"/>
      <c r="D9" s="147"/>
      <c r="E9" s="147"/>
      <c r="F9" s="147"/>
      <c r="G9" s="147"/>
    </row>
    <row r="10" spans="1:8" ht="9" customHeight="1">
      <c r="A10" s="38" t="s">
        <v>27</v>
      </c>
      <c r="B10" s="49">
        <v>1425</v>
      </c>
      <c r="C10" s="38">
        <v>992</v>
      </c>
      <c r="D10" s="49">
        <v>1715</v>
      </c>
      <c r="E10" s="49">
        <v>4132</v>
      </c>
      <c r="F10" s="49">
        <v>7604</v>
      </c>
      <c r="G10" s="49">
        <v>11736</v>
      </c>
      <c r="H10" s="168"/>
    </row>
    <row r="11" spans="1:8" ht="9" customHeight="1">
      <c r="A11" s="38" t="s">
        <v>28</v>
      </c>
      <c r="B11" s="49">
        <v>4742</v>
      </c>
      <c r="C11" s="49">
        <v>2770</v>
      </c>
      <c r="D11" s="49">
        <v>1464</v>
      </c>
      <c r="E11" s="49">
        <v>8976</v>
      </c>
      <c r="F11" s="38">
        <v>719</v>
      </c>
      <c r="G11" s="49">
        <v>9694</v>
      </c>
      <c r="H11" s="168"/>
    </row>
    <row r="12" spans="1:8" ht="9" customHeight="1">
      <c r="A12" s="38" t="s">
        <v>114</v>
      </c>
      <c r="B12" s="49">
        <v>25744</v>
      </c>
      <c r="C12" s="49">
        <v>12923</v>
      </c>
      <c r="D12" s="49">
        <v>15207</v>
      </c>
      <c r="E12" s="49">
        <v>53875</v>
      </c>
      <c r="F12" s="49">
        <v>3694</v>
      </c>
      <c r="G12" s="49">
        <v>57569</v>
      </c>
      <c r="H12" s="168"/>
    </row>
    <row r="13" spans="1:8" ht="9" customHeight="1">
      <c r="A13" s="38" t="s">
        <v>115</v>
      </c>
      <c r="B13" s="49">
        <v>2799</v>
      </c>
      <c r="C13" s="49">
        <v>1974</v>
      </c>
      <c r="D13" s="49">
        <v>2966</v>
      </c>
      <c r="E13" s="49">
        <v>7738</v>
      </c>
      <c r="F13" s="49">
        <v>1946</v>
      </c>
      <c r="G13" s="49">
        <v>9685</v>
      </c>
      <c r="H13" s="168"/>
    </row>
    <row r="14" spans="1:8" ht="9" customHeight="1">
      <c r="A14" s="41" t="s">
        <v>29</v>
      </c>
      <c r="B14" s="54">
        <f aca="true" t="shared" si="0" ref="B14:G14">SUM(B10:B13)</f>
        <v>34710</v>
      </c>
      <c r="C14" s="54">
        <f t="shared" si="0"/>
        <v>18659</v>
      </c>
      <c r="D14" s="54">
        <f t="shared" si="0"/>
        <v>21352</v>
      </c>
      <c r="E14" s="54">
        <f t="shared" si="0"/>
        <v>74721</v>
      </c>
      <c r="F14" s="54">
        <f t="shared" si="0"/>
        <v>13963</v>
      </c>
      <c r="G14" s="54">
        <f t="shared" si="0"/>
        <v>88684</v>
      </c>
      <c r="H14" s="169"/>
    </row>
    <row r="15" spans="1:8" ht="9" customHeight="1">
      <c r="A15" s="41"/>
      <c r="B15" s="54"/>
      <c r="C15" s="54"/>
      <c r="D15" s="54"/>
      <c r="E15" s="54"/>
      <c r="F15" s="54"/>
      <c r="G15" s="54"/>
      <c r="H15" s="169"/>
    </row>
    <row r="16" spans="1:8" ht="9" customHeight="1">
      <c r="A16" s="222" t="s">
        <v>97</v>
      </c>
      <c r="B16" s="222"/>
      <c r="C16" s="222"/>
      <c r="D16" s="222"/>
      <c r="E16" s="222"/>
      <c r="F16" s="222"/>
      <c r="G16" s="222"/>
      <c r="H16" s="170"/>
    </row>
    <row r="17" spans="1:8" ht="9" customHeight="1">
      <c r="A17" s="95"/>
      <c r="B17" s="95"/>
      <c r="C17" s="95"/>
      <c r="D17" s="95"/>
      <c r="E17" s="95"/>
      <c r="F17" s="95"/>
      <c r="G17" s="95"/>
      <c r="H17" s="170"/>
    </row>
    <row r="18" spans="1:8" ht="9" customHeight="1">
      <c r="A18" s="38" t="s">
        <v>27</v>
      </c>
      <c r="B18" s="171">
        <v>4.1054451166810715</v>
      </c>
      <c r="C18" s="171">
        <v>5.3</v>
      </c>
      <c r="D18" s="171">
        <v>8</v>
      </c>
      <c r="E18" s="171">
        <v>5.5</v>
      </c>
      <c r="F18" s="171">
        <v>54.5</v>
      </c>
      <c r="G18" s="171">
        <v>13.2</v>
      </c>
      <c r="H18" s="170"/>
    </row>
    <row r="19" spans="1:8" ht="9" customHeight="1">
      <c r="A19" s="38" t="s">
        <v>28</v>
      </c>
      <c r="B19" s="171">
        <v>13.66176894266782</v>
      </c>
      <c r="C19" s="171">
        <v>14.8</v>
      </c>
      <c r="D19" s="171">
        <v>6.9</v>
      </c>
      <c r="E19" s="171">
        <v>12</v>
      </c>
      <c r="F19" s="171">
        <v>5.1</v>
      </c>
      <c r="G19" s="171">
        <v>10.9</v>
      </c>
      <c r="H19" s="170"/>
    </row>
    <row r="20" spans="1:8" ht="9" customHeight="1">
      <c r="A20" s="38" t="s">
        <v>114</v>
      </c>
      <c r="B20" s="171">
        <v>74.1688274272544</v>
      </c>
      <c r="C20" s="171">
        <v>69.3</v>
      </c>
      <c r="D20" s="171">
        <v>71.2</v>
      </c>
      <c r="E20" s="171">
        <v>72.1</v>
      </c>
      <c r="F20" s="171">
        <v>26.5</v>
      </c>
      <c r="G20" s="171">
        <v>64.9</v>
      </c>
      <c r="H20" s="170"/>
    </row>
    <row r="21" spans="1:8" ht="9" customHeight="1">
      <c r="A21" s="38" t="s">
        <v>115</v>
      </c>
      <c r="B21" s="171">
        <v>8.063958513396715</v>
      </c>
      <c r="C21" s="171">
        <v>10.6</v>
      </c>
      <c r="D21" s="171">
        <v>13.9</v>
      </c>
      <c r="E21" s="171">
        <v>10.4</v>
      </c>
      <c r="F21" s="171">
        <v>13.9</v>
      </c>
      <c r="G21" s="171">
        <v>11</v>
      </c>
      <c r="H21" s="170"/>
    </row>
    <row r="22" spans="1:7" s="170" customFormat="1" ht="9" customHeight="1">
      <c r="A22" s="41" t="s">
        <v>29</v>
      </c>
      <c r="B22" s="174">
        <f aca="true" t="shared" si="1" ref="B22:G22">B14/B14*100</f>
        <v>100</v>
      </c>
      <c r="C22" s="174">
        <f t="shared" si="1"/>
        <v>100</v>
      </c>
      <c r="D22" s="174">
        <f t="shared" si="1"/>
        <v>100</v>
      </c>
      <c r="E22" s="174">
        <f t="shared" si="1"/>
        <v>100</v>
      </c>
      <c r="F22" s="174">
        <f t="shared" si="1"/>
        <v>100</v>
      </c>
      <c r="G22" s="174">
        <f t="shared" si="1"/>
        <v>100</v>
      </c>
    </row>
    <row r="23" spans="1:8" ht="9" customHeight="1">
      <c r="A23" s="172"/>
      <c r="B23" s="173"/>
      <c r="C23" s="173"/>
      <c r="D23" s="173"/>
      <c r="E23" s="173"/>
      <c r="F23" s="173"/>
      <c r="G23" s="173"/>
      <c r="H23" s="170"/>
    </row>
    <row r="24" spans="1:8" ht="9" customHeight="1">
      <c r="A24" s="172"/>
      <c r="B24" s="173"/>
      <c r="C24" s="173"/>
      <c r="D24" s="173"/>
      <c r="E24" s="173"/>
      <c r="F24" s="173"/>
      <c r="G24" s="173"/>
      <c r="H24" s="170"/>
    </row>
    <row r="25" spans="1:7" ht="9" customHeight="1">
      <c r="A25" s="239" t="s">
        <v>87</v>
      </c>
      <c r="B25" s="239"/>
      <c r="C25" s="239"/>
      <c r="D25" s="239"/>
      <c r="E25" s="239"/>
      <c r="F25" s="239"/>
      <c r="G25" s="239"/>
    </row>
    <row r="26" spans="1:7" ht="9" customHeight="1">
      <c r="A26" s="95"/>
      <c r="B26" s="95"/>
      <c r="C26" s="95"/>
      <c r="D26" s="95"/>
      <c r="E26" s="95"/>
      <c r="F26" s="95"/>
      <c r="G26" s="95"/>
    </row>
    <row r="27" spans="1:8" ht="9" customHeight="1">
      <c r="A27" s="38" t="s">
        <v>27</v>
      </c>
      <c r="B27" s="50">
        <v>1431</v>
      </c>
      <c r="C27" s="50">
        <v>1201</v>
      </c>
      <c r="D27" s="50">
        <v>2342</v>
      </c>
      <c r="E27" s="50">
        <v>4973</v>
      </c>
      <c r="F27" s="49">
        <v>6981</v>
      </c>
      <c r="G27" s="49">
        <v>11955</v>
      </c>
      <c r="H27" s="168"/>
    </row>
    <row r="28" spans="1:8" ht="9" customHeight="1">
      <c r="A28" s="38" t="s">
        <v>28</v>
      </c>
      <c r="B28" s="50">
        <v>4403</v>
      </c>
      <c r="C28" s="50">
        <v>2786</v>
      </c>
      <c r="D28" s="50">
        <v>1958</v>
      </c>
      <c r="E28" s="50">
        <v>9148</v>
      </c>
      <c r="F28" s="38">
        <v>732</v>
      </c>
      <c r="G28" s="49">
        <v>9880</v>
      </c>
      <c r="H28" s="168"/>
    </row>
    <row r="29" spans="1:8" ht="9" customHeight="1">
      <c r="A29" s="38" t="s">
        <v>114</v>
      </c>
      <c r="B29" s="50">
        <v>27556</v>
      </c>
      <c r="C29" s="50">
        <v>13331</v>
      </c>
      <c r="D29" s="50">
        <v>17776</v>
      </c>
      <c r="E29" s="50">
        <v>58662</v>
      </c>
      <c r="F29" s="49">
        <v>4541</v>
      </c>
      <c r="G29" s="49">
        <v>63204</v>
      </c>
      <c r="H29" s="168"/>
    </row>
    <row r="30" spans="1:8" ht="9" customHeight="1">
      <c r="A30" s="38" t="s">
        <v>115</v>
      </c>
      <c r="B30" s="50">
        <v>3048</v>
      </c>
      <c r="C30" s="50">
        <v>2027</v>
      </c>
      <c r="D30" s="50">
        <v>3551</v>
      </c>
      <c r="E30" s="50">
        <v>8627</v>
      </c>
      <c r="F30" s="49">
        <v>2388</v>
      </c>
      <c r="G30" s="49">
        <v>11014</v>
      </c>
      <c r="H30" s="168"/>
    </row>
    <row r="31" spans="1:8" ht="9" customHeight="1">
      <c r="A31" s="41" t="s">
        <v>29</v>
      </c>
      <c r="B31" s="65">
        <f aca="true" t="shared" si="2" ref="B31:G31">SUM(B27:B30)</f>
        <v>36438</v>
      </c>
      <c r="C31" s="65">
        <f t="shared" si="2"/>
        <v>19345</v>
      </c>
      <c r="D31" s="65">
        <f t="shared" si="2"/>
        <v>25627</v>
      </c>
      <c r="E31" s="65">
        <f t="shared" si="2"/>
        <v>81410</v>
      </c>
      <c r="F31" s="65">
        <f t="shared" si="2"/>
        <v>14642</v>
      </c>
      <c r="G31" s="65">
        <f t="shared" si="2"/>
        <v>96053</v>
      </c>
      <c r="H31" s="169"/>
    </row>
    <row r="32" spans="1:8" ht="9" customHeight="1">
      <c r="A32" s="41"/>
      <c r="B32" s="65"/>
      <c r="C32" s="65"/>
      <c r="D32" s="65"/>
      <c r="E32" s="65"/>
      <c r="F32" s="54"/>
      <c r="G32" s="54"/>
      <c r="H32" s="169"/>
    </row>
    <row r="33" spans="1:8" ht="9" customHeight="1">
      <c r="A33" s="222" t="s">
        <v>98</v>
      </c>
      <c r="B33" s="222"/>
      <c r="C33" s="222"/>
      <c r="D33" s="222"/>
      <c r="E33" s="222"/>
      <c r="F33" s="222"/>
      <c r="G33" s="222"/>
      <c r="H33" s="170"/>
    </row>
    <row r="34" spans="1:8" ht="9" customHeight="1">
      <c r="A34" s="95"/>
      <c r="B34" s="95"/>
      <c r="C34" s="95"/>
      <c r="D34" s="95"/>
      <c r="E34" s="95"/>
      <c r="F34" s="95"/>
      <c r="G34" s="95"/>
      <c r="H34" s="170"/>
    </row>
    <row r="35" spans="1:8" ht="9" customHeight="1">
      <c r="A35" s="38" t="s">
        <v>27</v>
      </c>
      <c r="B35" s="171">
        <f aca="true" t="shared" si="3" ref="B35:G38">B27*100/B$31</f>
        <v>3.927218837477359</v>
      </c>
      <c r="C35" s="171">
        <f t="shared" si="3"/>
        <v>6.208322563970018</v>
      </c>
      <c r="D35" s="171">
        <f t="shared" si="3"/>
        <v>9.138798923010887</v>
      </c>
      <c r="E35" s="171">
        <f t="shared" si="3"/>
        <v>6.108586168775335</v>
      </c>
      <c r="F35" s="171">
        <f t="shared" si="3"/>
        <v>47.67791285343532</v>
      </c>
      <c r="G35" s="171">
        <f t="shared" si="3"/>
        <v>12.446253630807991</v>
      </c>
      <c r="H35" s="170"/>
    </row>
    <row r="36" spans="1:8" ht="9" customHeight="1">
      <c r="A36" s="38" t="s">
        <v>28</v>
      </c>
      <c r="B36" s="171">
        <f t="shared" si="3"/>
        <v>12.083539162412865</v>
      </c>
      <c r="C36" s="171">
        <f t="shared" si="3"/>
        <v>14.401654174205222</v>
      </c>
      <c r="D36" s="171">
        <f t="shared" si="3"/>
        <v>7.640379287470246</v>
      </c>
      <c r="E36" s="171">
        <f t="shared" si="3"/>
        <v>11.236948777791426</v>
      </c>
      <c r="F36" s="171">
        <f t="shared" si="3"/>
        <v>4.999317033192187</v>
      </c>
      <c r="G36" s="171">
        <f t="shared" si="3"/>
        <v>10.285987944155831</v>
      </c>
      <c r="H36" s="170"/>
    </row>
    <row r="37" spans="1:8" ht="9" customHeight="1">
      <c r="A37" s="38" t="s">
        <v>114</v>
      </c>
      <c r="B37" s="171">
        <f t="shared" si="3"/>
        <v>75.62434820791482</v>
      </c>
      <c r="C37" s="171">
        <f t="shared" si="3"/>
        <v>68.91186353062807</v>
      </c>
      <c r="D37" s="171">
        <f t="shared" si="3"/>
        <v>69.36434229523549</v>
      </c>
      <c r="E37" s="171">
        <f t="shared" si="3"/>
        <v>72.057486795234</v>
      </c>
      <c r="F37" s="171">
        <f t="shared" si="3"/>
        <v>31.0135227427947</v>
      </c>
      <c r="G37" s="171">
        <f t="shared" si="3"/>
        <v>65.80117226947623</v>
      </c>
      <c r="H37" s="170"/>
    </row>
    <row r="38" spans="1:8" ht="9" customHeight="1">
      <c r="A38" s="38" t="s">
        <v>115</v>
      </c>
      <c r="B38" s="171">
        <f t="shared" si="3"/>
        <v>8.36489379219496</v>
      </c>
      <c r="C38" s="171">
        <f t="shared" si="3"/>
        <v>10.478159731196692</v>
      </c>
      <c r="D38" s="171">
        <f t="shared" si="3"/>
        <v>13.856479494283374</v>
      </c>
      <c r="E38" s="171">
        <f t="shared" si="3"/>
        <v>10.596978258199238</v>
      </c>
      <c r="F38" s="171">
        <f t="shared" si="3"/>
        <v>16.30924737057779</v>
      </c>
      <c r="G38" s="171">
        <f t="shared" si="3"/>
        <v>11.466586155559952</v>
      </c>
      <c r="H38" s="170"/>
    </row>
    <row r="39" spans="1:8" ht="9" customHeight="1">
      <c r="A39" s="41" t="s">
        <v>29</v>
      </c>
      <c r="B39" s="174">
        <f aca="true" t="shared" si="4" ref="B39:G39">B31/B31*100</f>
        <v>100</v>
      </c>
      <c r="C39" s="174">
        <f t="shared" si="4"/>
        <v>100</v>
      </c>
      <c r="D39" s="174">
        <f t="shared" si="4"/>
        <v>100</v>
      </c>
      <c r="E39" s="174">
        <f t="shared" si="4"/>
        <v>100</v>
      </c>
      <c r="F39" s="174">
        <f t="shared" si="4"/>
        <v>100</v>
      </c>
      <c r="G39" s="174">
        <f t="shared" si="4"/>
        <v>100</v>
      </c>
      <c r="H39" s="170"/>
    </row>
    <row r="40" spans="1:8" ht="9" customHeight="1">
      <c r="A40" s="41"/>
      <c r="B40" s="174"/>
      <c r="C40" s="174"/>
      <c r="D40" s="174"/>
      <c r="E40" s="174"/>
      <c r="F40" s="174"/>
      <c r="G40" s="174"/>
      <c r="H40" s="170"/>
    </row>
    <row r="41" spans="1:8" ht="9" customHeight="1">
      <c r="A41" s="41"/>
      <c r="B41" s="174"/>
      <c r="C41" s="174"/>
      <c r="D41" s="174"/>
      <c r="E41" s="174"/>
      <c r="F41" s="174"/>
      <c r="G41" s="174"/>
      <c r="H41" s="170"/>
    </row>
    <row r="42" spans="1:8" ht="9" customHeight="1">
      <c r="A42" s="239" t="s">
        <v>99</v>
      </c>
      <c r="B42" s="239"/>
      <c r="C42" s="239"/>
      <c r="D42" s="239"/>
      <c r="E42" s="239"/>
      <c r="F42" s="239"/>
      <c r="G42" s="239"/>
      <c r="H42" s="170"/>
    </row>
    <row r="43" spans="1:8" ht="9" customHeight="1">
      <c r="A43" s="41"/>
      <c r="B43" s="174"/>
      <c r="C43" s="174"/>
      <c r="D43" s="174"/>
      <c r="E43" s="174"/>
      <c r="F43" s="174"/>
      <c r="G43" s="174"/>
      <c r="H43" s="170"/>
    </row>
    <row r="44" spans="1:8" ht="9" customHeight="1">
      <c r="A44" s="38" t="s">
        <v>27</v>
      </c>
      <c r="B44" s="175">
        <v>1936</v>
      </c>
      <c r="C44" s="175">
        <v>1377</v>
      </c>
      <c r="D44" s="175">
        <v>1895</v>
      </c>
      <c r="E44" s="175">
        <v>5209</v>
      </c>
      <c r="F44" s="175">
        <v>7811</v>
      </c>
      <c r="G44" s="175">
        <v>13020</v>
      </c>
      <c r="H44" s="170"/>
    </row>
    <row r="45" spans="1:8" ht="9" customHeight="1">
      <c r="A45" s="38" t="s">
        <v>28</v>
      </c>
      <c r="B45" s="175">
        <v>4273</v>
      </c>
      <c r="C45" s="175">
        <v>2671</v>
      </c>
      <c r="D45" s="175">
        <v>1597</v>
      </c>
      <c r="E45" s="175">
        <v>8541</v>
      </c>
      <c r="F45" s="176">
        <v>543</v>
      </c>
      <c r="G45" s="175">
        <v>9084</v>
      </c>
      <c r="H45" s="170"/>
    </row>
    <row r="46" spans="1:8" ht="9" customHeight="1">
      <c r="A46" s="38" t="s">
        <v>114</v>
      </c>
      <c r="B46" s="175">
        <v>28006</v>
      </c>
      <c r="C46" s="175">
        <v>14641</v>
      </c>
      <c r="D46" s="175">
        <v>15503</v>
      </c>
      <c r="E46" s="175">
        <v>58150</v>
      </c>
      <c r="F46" s="175">
        <v>4048</v>
      </c>
      <c r="G46" s="175">
        <v>62198</v>
      </c>
      <c r="H46" s="170"/>
    </row>
    <row r="47" spans="1:8" ht="9" customHeight="1">
      <c r="A47" s="38" t="s">
        <v>115</v>
      </c>
      <c r="B47" s="175">
        <v>2703</v>
      </c>
      <c r="C47" s="175">
        <v>1688</v>
      </c>
      <c r="D47" s="175">
        <v>3770</v>
      </c>
      <c r="E47" s="175">
        <v>8161</v>
      </c>
      <c r="F47" s="175">
        <v>2222</v>
      </c>
      <c r="G47" s="175">
        <v>10383</v>
      </c>
      <c r="H47" s="170"/>
    </row>
    <row r="48" spans="1:8" ht="9" customHeight="1">
      <c r="A48" s="41" t="s">
        <v>29</v>
      </c>
      <c r="B48" s="54">
        <v>36918</v>
      </c>
      <c r="C48" s="54">
        <v>20377</v>
      </c>
      <c r="D48" s="54">
        <v>22766</v>
      </c>
      <c r="E48" s="54">
        <v>80061</v>
      </c>
      <c r="F48" s="54">
        <v>14625</v>
      </c>
      <c r="G48" s="54">
        <v>94685</v>
      </c>
      <c r="H48" s="170"/>
    </row>
    <row r="49" spans="1:8" ht="9" customHeight="1">
      <c r="A49" s="41"/>
      <c r="B49" s="174"/>
      <c r="C49" s="174"/>
      <c r="D49" s="174"/>
      <c r="E49" s="174"/>
      <c r="F49" s="174"/>
      <c r="G49" s="174"/>
      <c r="H49" s="170"/>
    </row>
    <row r="50" spans="1:8" ht="9" customHeight="1">
      <c r="A50" s="222" t="s">
        <v>100</v>
      </c>
      <c r="B50" s="222"/>
      <c r="C50" s="222"/>
      <c r="D50" s="222"/>
      <c r="E50" s="222"/>
      <c r="F50" s="222"/>
      <c r="G50" s="222"/>
      <c r="H50" s="170"/>
    </row>
    <row r="51" spans="1:8" ht="9" customHeight="1">
      <c r="A51" s="41"/>
      <c r="B51" s="174"/>
      <c r="C51" s="174"/>
      <c r="D51" s="174"/>
      <c r="E51" s="174"/>
      <c r="F51" s="174"/>
      <c r="G51" s="174"/>
      <c r="H51" s="170"/>
    </row>
    <row r="52" spans="1:8" ht="9" customHeight="1">
      <c r="A52" s="38" t="s">
        <v>27</v>
      </c>
      <c r="B52" s="177">
        <v>5.2</v>
      </c>
      <c r="C52" s="177">
        <v>6.8</v>
      </c>
      <c r="D52" s="177">
        <v>8.3</v>
      </c>
      <c r="E52" s="177">
        <v>6.5</v>
      </c>
      <c r="F52" s="177">
        <v>53.4</v>
      </c>
      <c r="G52" s="177">
        <v>13.8</v>
      </c>
      <c r="H52" s="170"/>
    </row>
    <row r="53" spans="1:8" ht="9" customHeight="1">
      <c r="A53" s="38" t="s">
        <v>28</v>
      </c>
      <c r="B53" s="177">
        <v>11.6</v>
      </c>
      <c r="C53" s="177">
        <v>13.1</v>
      </c>
      <c r="D53" s="177">
        <v>7</v>
      </c>
      <c r="E53" s="177">
        <v>10.7</v>
      </c>
      <c r="F53" s="177">
        <v>3.7</v>
      </c>
      <c r="G53" s="177">
        <v>9.6</v>
      </c>
      <c r="H53" s="170"/>
    </row>
    <row r="54" spans="1:8" ht="9" customHeight="1">
      <c r="A54" s="38" t="s">
        <v>114</v>
      </c>
      <c r="B54" s="177">
        <v>75.9</v>
      </c>
      <c r="C54" s="177">
        <v>71.9</v>
      </c>
      <c r="D54" s="177">
        <v>68.1</v>
      </c>
      <c r="E54" s="177">
        <v>72.6</v>
      </c>
      <c r="F54" s="177">
        <v>27.7</v>
      </c>
      <c r="G54" s="177">
        <v>65.7</v>
      </c>
      <c r="H54" s="170"/>
    </row>
    <row r="55" spans="1:8" ht="9" customHeight="1">
      <c r="A55" s="38" t="s">
        <v>115</v>
      </c>
      <c r="B55" s="177">
        <v>7.3</v>
      </c>
      <c r="C55" s="177">
        <v>8.3</v>
      </c>
      <c r="D55" s="177">
        <v>16.6</v>
      </c>
      <c r="E55" s="177">
        <v>10.2</v>
      </c>
      <c r="F55" s="177">
        <v>15.2</v>
      </c>
      <c r="G55" s="177">
        <v>11</v>
      </c>
      <c r="H55" s="170"/>
    </row>
    <row r="56" spans="1:8" ht="9" customHeight="1">
      <c r="A56" s="41" t="s">
        <v>29</v>
      </c>
      <c r="B56" s="163">
        <v>100</v>
      </c>
      <c r="C56" s="163">
        <v>100</v>
      </c>
      <c r="D56" s="163">
        <v>100</v>
      </c>
      <c r="E56" s="163">
        <v>100</v>
      </c>
      <c r="F56" s="163">
        <v>100</v>
      </c>
      <c r="G56" s="163">
        <v>100</v>
      </c>
      <c r="H56" s="170"/>
    </row>
    <row r="57" spans="1:7" ht="9" customHeight="1">
      <c r="A57" s="62"/>
      <c r="B57" s="179"/>
      <c r="C57" s="179"/>
      <c r="D57" s="179"/>
      <c r="E57" s="179"/>
      <c r="F57" s="179"/>
      <c r="G57" s="179"/>
    </row>
    <row r="58" spans="1:7" ht="9" customHeight="1">
      <c r="A58" s="41"/>
      <c r="B58" s="163"/>
      <c r="C58" s="163"/>
      <c r="D58" s="163"/>
      <c r="E58" s="163"/>
      <c r="F58" s="163"/>
      <c r="G58" s="163"/>
    </row>
    <row r="59" spans="1:7" ht="9" customHeight="1">
      <c r="A59" s="51" t="s">
        <v>141</v>
      </c>
      <c r="B59" s="91"/>
      <c r="C59" s="91"/>
      <c r="D59" s="91"/>
      <c r="E59" s="91"/>
      <c r="F59" s="91"/>
      <c r="G59" s="181"/>
    </row>
    <row r="60" spans="1:7" ht="9" customHeight="1">
      <c r="A60" s="38" t="s">
        <v>116</v>
      </c>
      <c r="B60" s="91"/>
      <c r="C60" s="91"/>
      <c r="D60" s="91"/>
      <c r="E60" s="91"/>
      <c r="F60" s="91"/>
      <c r="G60" s="181"/>
    </row>
    <row r="61" spans="1:7" ht="9" customHeight="1">
      <c r="A61" s="38" t="s">
        <v>143</v>
      </c>
      <c r="B61" s="91"/>
      <c r="C61" s="91"/>
      <c r="D61" s="91"/>
      <c r="E61" s="91"/>
      <c r="F61" s="91"/>
      <c r="G61" s="181"/>
    </row>
    <row r="62" spans="1:7" ht="9" customHeight="1">
      <c r="A62" s="91"/>
      <c r="B62" s="91"/>
      <c r="C62" s="91"/>
      <c r="D62" s="91"/>
      <c r="E62" s="91"/>
      <c r="F62" s="91"/>
      <c r="G62" s="181"/>
    </row>
    <row r="63" spans="1:7" ht="9" customHeight="1">
      <c r="A63" s="91"/>
      <c r="B63" s="91"/>
      <c r="C63" s="91"/>
      <c r="D63" s="91"/>
      <c r="E63" s="91"/>
      <c r="F63" s="91"/>
      <c r="G63" s="181"/>
    </row>
    <row r="64" spans="1:7" ht="9" customHeight="1">
      <c r="A64" s="91"/>
      <c r="B64" s="91"/>
      <c r="C64" s="91"/>
      <c r="D64" s="91"/>
      <c r="E64" s="91"/>
      <c r="F64" s="91"/>
      <c r="G64" s="181"/>
    </row>
    <row r="65" spans="1:7" ht="9" customHeight="1">
      <c r="A65" s="91"/>
      <c r="B65" s="91"/>
      <c r="C65" s="91"/>
      <c r="D65" s="91"/>
      <c r="E65" s="91"/>
      <c r="F65" s="91"/>
      <c r="G65" s="181"/>
    </row>
    <row r="66" ht="9" customHeight="1"/>
    <row r="67" ht="9" customHeight="1"/>
    <row r="68" ht="9" customHeight="1"/>
    <row r="69" ht="9" customHeight="1"/>
    <row r="70" spans="1:7" ht="9" customHeight="1">
      <c r="A70" s="123"/>
      <c r="B70" s="123"/>
      <c r="C70" s="123"/>
      <c r="D70" s="123"/>
      <c r="E70" s="123"/>
      <c r="F70" s="123"/>
      <c r="G70" s="123"/>
    </row>
    <row r="71" ht="9" customHeight="1"/>
    <row r="72" ht="9" customHeight="1"/>
  </sheetData>
  <mergeCells count="10">
    <mergeCell ref="A33:G33"/>
    <mergeCell ref="A25:G25"/>
    <mergeCell ref="A42:G42"/>
    <mergeCell ref="A50:G50"/>
    <mergeCell ref="A1:G1"/>
    <mergeCell ref="B5:G5"/>
    <mergeCell ref="A16:G16"/>
    <mergeCell ref="A5:A6"/>
    <mergeCell ref="A8:G8"/>
    <mergeCell ref="A3:G3"/>
  </mergeCells>
  <printOptions horizontalCentered="1"/>
  <pageMargins left="0.6692913385826772" right="0.7086614173228347" top="0.984251968503937" bottom="0.7874015748031497" header="0" footer="0.8661417322834646"/>
  <pageSetup horizontalDpi="300" verticalDpi="300" orientation="portrait" paperSize="9" r:id="rId1"/>
  <headerFooter alignWithMargins="0">
    <oddFooter>&amp;C474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*****</cp:lastModifiedBy>
  <cp:lastPrinted>2008-10-26T10:26:43Z</cp:lastPrinted>
  <dcterms:created xsi:type="dcterms:W3CDTF">2000-06-08T14:14:05Z</dcterms:created>
  <dcterms:modified xsi:type="dcterms:W3CDTF">2008-10-26T10:31:49Z</dcterms:modified>
  <cp:category/>
  <cp:version/>
  <cp:contentType/>
  <cp:contentStatus/>
</cp:coreProperties>
</file>