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506" windowWidth="12390" windowHeight="3120" tabRatio="799" activeTab="10"/>
  </bookViews>
  <sheets>
    <sheet name="tav10.1" sheetId="1" r:id="rId1"/>
    <sheet name="tav10.2" sheetId="2" r:id="rId2"/>
    <sheet name="tav10.3" sheetId="3" r:id="rId3"/>
    <sheet name="tav10.4a" sheetId="4" r:id="rId4"/>
    <sheet name="tav10.4b" sheetId="5" r:id="rId5"/>
    <sheet name="tav10.4c" sheetId="6" r:id="rId6"/>
    <sheet name="tav10.4d" sheetId="7" r:id="rId7"/>
    <sheet name="tav10.5 " sheetId="8" r:id="rId8"/>
    <sheet name="tav10.6a" sheetId="9" r:id="rId9"/>
    <sheet name="tav10.6b" sheetId="10" r:id="rId10"/>
    <sheet name="tav10.7" sheetId="11" r:id="rId11"/>
  </sheets>
  <definedNames>
    <definedName name="_xlnm.Print_Area" localSheetId="3">'tav10.4a'!$A$1:$L$37</definedName>
    <definedName name="_xlnm.Print_Area" localSheetId="4">'tav10.4b'!$A$1:$M$37</definedName>
    <definedName name="_xlnm.Print_Area" localSheetId="5">'tav10.4c'!$A$1:$L$65</definedName>
  </definedNames>
  <calcPr fullCalcOnLoad="1"/>
</workbook>
</file>

<file path=xl/sharedStrings.xml><?xml version="1.0" encoding="utf-8"?>
<sst xmlns="http://schemas.openxmlformats.org/spreadsheetml/2006/main" count="499" uniqueCount="161">
  <si>
    <t>Arrivi</t>
  </si>
  <si>
    <t>Piemonte</t>
  </si>
  <si>
    <t>Valle d'Aosta</t>
  </si>
  <si>
    <t>Lombardia</t>
  </si>
  <si>
    <t>Trentino-Alto Adige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</si>
  <si>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</si>
  <si>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</si>
  <si>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</si>
  <si>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</si>
  <si>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</si>
  <si>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</si>
  <si>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</si>
  <si>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</si>
  <si>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</si>
  <si>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</si>
  <si>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</si>
  <si>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</si>
  <si>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</si>
  <si>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</si>
  <si>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</si>
  <si>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</si>
  <si>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</si>
  <si>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</si>
  <si>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</si>
  <si>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</si>
  <si>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</si>
  <si>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>Estero</t>
  </si>
  <si>
    <t>Aereo</t>
  </si>
  <si>
    <t>Treno</t>
  </si>
  <si>
    <t>Totale</t>
  </si>
  <si>
    <t>Bolzano-Bozen</t>
  </si>
  <si>
    <t>PRESENZE</t>
  </si>
  <si>
    <t>Trentino-A. Adige</t>
  </si>
  <si>
    <t>Italia</t>
  </si>
  <si>
    <t xml:space="preserve"> </t>
  </si>
  <si>
    <t>ARRIVI</t>
  </si>
  <si>
    <t xml:space="preserve">        </t>
  </si>
  <si>
    <t>Ferroviari</t>
  </si>
  <si>
    <t>Aerei</t>
  </si>
  <si>
    <t>Marittimi</t>
  </si>
  <si>
    <t>%</t>
  </si>
  <si>
    <r>
      <t xml:space="preserve">Presenze         </t>
    </r>
    <r>
      <rPr>
        <i/>
        <sz val="7"/>
        <rFont val="Arial"/>
        <family val="2"/>
      </rPr>
      <t xml:space="preserve"> (giornate di presenza) </t>
    </r>
  </si>
  <si>
    <r>
      <t xml:space="preserve">Presenze </t>
    </r>
    <r>
      <rPr>
        <i/>
        <sz val="7"/>
        <rFont val="Arial"/>
        <family val="2"/>
      </rPr>
      <t>(giornate di presenza)</t>
    </r>
  </si>
  <si>
    <r>
      <t>Presenze</t>
    </r>
    <r>
      <rPr>
        <i/>
        <sz val="7"/>
        <rFont val="Arial"/>
        <family val="2"/>
      </rPr>
      <t xml:space="preserve"> (giornate di presenza)</t>
    </r>
  </si>
  <si>
    <t xml:space="preserve">1996        </t>
  </si>
  <si>
    <t>Letti</t>
  </si>
  <si>
    <t>Arrivi per 100 residenti</t>
  </si>
  <si>
    <r>
      <t>Arrivi per km</t>
    </r>
    <r>
      <rPr>
        <vertAlign val="superscript"/>
        <sz val="7"/>
        <rFont val="Arial"/>
        <family val="2"/>
      </rPr>
      <t>2</t>
    </r>
  </si>
  <si>
    <t>(a) Giornate di presenza turistica per 100 giorni di presenza residenti, cioè: presenze turistiche/ residenti (365 - k)*100 dove k è la durata media di un viaggio</t>
  </si>
  <si>
    <t>ANNI                                                                 REGIONI</t>
  </si>
  <si>
    <t>ANNI                             REGIONI</t>
  </si>
  <si>
    <t>Città di interesse storico e artistico</t>
  </si>
  <si>
    <t>Località montane</t>
  </si>
  <si>
    <t>Località lacuali</t>
  </si>
  <si>
    <t>Località termali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</si>
  <si>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</si>
  <si>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</si>
  <si>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</si>
  <si>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</si>
  <si>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</si>
  <si>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</si>
  <si>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</si>
  <si>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</si>
  <si>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</si>
  <si>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</si>
  <si>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</si>
  <si>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</si>
  <si>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Esercizi alberghieri</t>
  </si>
  <si>
    <t>Campeggi e villaggi turistici</t>
  </si>
  <si>
    <t>Italiani</t>
  </si>
  <si>
    <t>Stranieri</t>
  </si>
  <si>
    <t>Località di interesse turistico</t>
  </si>
  <si>
    <t>Altre località</t>
  </si>
  <si>
    <t>Regioni di destinazione</t>
  </si>
  <si>
    <t>Transiti di frontiera</t>
  </si>
  <si>
    <t>Stradali</t>
  </si>
  <si>
    <t>Destinazione</t>
  </si>
  <si>
    <t xml:space="preserve">ANNI                                                                                                             REGIONI </t>
  </si>
  <si>
    <t>ANNI                       REGIONI</t>
  </si>
  <si>
    <t>Numero</t>
  </si>
  <si>
    <t xml:space="preserve">Totale       </t>
  </si>
  <si>
    <t>Località collinari e      di interesse vario</t>
  </si>
  <si>
    <t xml:space="preserve">Alloggi   agroturistici      </t>
  </si>
  <si>
    <t xml:space="preserve">      degli italiani (secondo i risultati dell'Indagine trimestrale telefonica sui viaggi degli italiani nel 2002).</t>
  </si>
  <si>
    <t>MEZZI DI TRASPORTO</t>
  </si>
  <si>
    <t>2001 - VALORI ASSOLUTI</t>
  </si>
  <si>
    <t>2002 - VALORI ASSOLUTI</t>
  </si>
  <si>
    <t>Alloggi in affitto                       (b)</t>
  </si>
  <si>
    <t xml:space="preserve">Altri esercizi                                               (c)              </t>
  </si>
  <si>
    <t>(b) Capoluoghi di provincia non altrimenti classificati.</t>
  </si>
  <si>
    <t>(c) Comuni non altrimenti classificati.</t>
  </si>
  <si>
    <t>Capoluoghi di provincia (b)</t>
  </si>
  <si>
    <t>Comuni                    ( c)</t>
  </si>
  <si>
    <t>Indici di utilizzazione degli esercizi alberghieri</t>
  </si>
  <si>
    <r>
      <t xml:space="preserve">Totale </t>
    </r>
    <r>
      <rPr>
        <sz val="7"/>
        <rFont val="Arial"/>
        <family val="2"/>
      </rPr>
      <t>(a)</t>
    </r>
  </si>
  <si>
    <r>
      <t>Totale</t>
    </r>
    <r>
      <rPr>
        <sz val="7"/>
        <rFont val="Arial"/>
        <family val="2"/>
      </rPr>
      <t xml:space="preserve"> (a)</t>
    </r>
  </si>
  <si>
    <t>2001 - COMPOSIZIONI PERCENTUALI</t>
  </si>
  <si>
    <t>2002 - COMPOSIZIONI PERCENTUALI</t>
  </si>
  <si>
    <t>2003 - VALORI ASSOLUTI</t>
  </si>
  <si>
    <t>2003 - COMPOSIZIONI PERCENTUALI</t>
  </si>
  <si>
    <t>2004 - VALORI ASSOLUTI</t>
  </si>
  <si>
    <t>2004 - COMPOSIZIONI PERCENTUALI</t>
  </si>
  <si>
    <t>2005 - VALORI ASSOLUTI</t>
  </si>
  <si>
    <t>2005 - COMPOSIZIONI PERCENTUALI</t>
  </si>
  <si>
    <t xml:space="preserve"> -</t>
  </si>
  <si>
    <t>2006 - VALORI ASSOLUTI</t>
  </si>
  <si>
    <t xml:space="preserve">Aereo                                 </t>
  </si>
  <si>
    <t xml:space="preserve">Treno                                 </t>
  </si>
  <si>
    <t xml:space="preserve">Auto (a)                               </t>
  </si>
  <si>
    <t xml:space="preserve">Altro mezzo  (b)                         </t>
  </si>
  <si>
    <t xml:space="preserve">Totale                                </t>
  </si>
  <si>
    <t>2006 - COMPOSIZIONI PERCENTUALI</t>
  </si>
  <si>
    <t>Auto (a)</t>
  </si>
  <si>
    <t>Altro mezzo (b)</t>
  </si>
  <si>
    <t>Valle d'Aosta/Vallée d'Aoste</t>
  </si>
  <si>
    <t>Bolzano/Bozen</t>
  </si>
  <si>
    <r>
      <t>(a) Gli esercizi complementari, in particolare gli alloggi in affitto, gli alloggi agro-turistici e altri esercizi, presentano una accentuata variabilità a causa delle</t>
    </r>
    <r>
      <rPr>
        <sz val="7"/>
        <color indexed="9"/>
        <rFont val="Arial"/>
        <family val="2"/>
      </rPr>
      <t xml:space="preserve"> lllllll</t>
    </r>
    <r>
      <rPr>
        <sz val="7"/>
        <rFont val="Arial"/>
        <family val="2"/>
      </rPr>
      <t>verifiche ed aggiornamenti effettuati dagli enti territoriali competenti in base alle normative locali.</t>
    </r>
  </si>
  <si>
    <t xml:space="preserve">      </t>
  </si>
  <si>
    <t>REGIONI                                 DI PROVENIENZA</t>
  </si>
  <si>
    <t>Indicatore di pressione                        turistica                       (a)</t>
  </si>
  <si>
    <r>
      <t xml:space="preserve">(a) Le località di interesse turistico sono quelle rientranti negli ambiti territoriali riconosciuti come turisticamente rilevanti in cui operano gli enti dell’organizzazione pubblica </t>
    </r>
    <r>
      <rPr>
        <sz val="7"/>
        <color indexed="9"/>
        <rFont val="Arial"/>
        <family val="2"/>
      </rPr>
      <t>lllllll</t>
    </r>
    <r>
      <rPr>
        <sz val="7"/>
        <rFont val="Arial"/>
        <family val="2"/>
      </rPr>
      <t xml:space="preserve">regionale del turismo (Aziende di promozione turistica, Enti provinciali per il turismo, Aziende autonome di soggiorno, cura e turismo). Si fa presente che nel corso degli </t>
    </r>
    <r>
      <rPr>
        <sz val="7"/>
        <color indexed="9"/>
        <rFont val="Arial"/>
        <family val="2"/>
      </rPr>
      <t>lllllll</t>
    </r>
    <r>
      <rPr>
        <sz val="7"/>
        <rFont val="Arial"/>
        <family val="2"/>
      </rPr>
      <t>anni, a causa della riorganizzazione degli enti, alcune regioni e province hanno aggiornato la classificazione dei comuni secondo la tipologia di località turistica prevalente.</t>
    </r>
  </si>
  <si>
    <r>
      <t xml:space="preserve">Fonte: </t>
    </r>
    <r>
      <rPr>
        <sz val="7"/>
        <rFont val="Arial"/>
        <family val="2"/>
      </rPr>
      <t>Elaborazioni su</t>
    </r>
    <r>
      <rPr>
        <i/>
        <sz val="7"/>
        <rFont val="Arial"/>
        <family val="2"/>
      </rPr>
      <t xml:space="preserve"> Statistiche del turismo, </t>
    </r>
    <r>
      <rPr>
        <sz val="7"/>
        <rFont val="Arial"/>
        <family val="2"/>
      </rPr>
      <t>vari anni</t>
    </r>
  </si>
  <si>
    <t>(b) Per altro mezzo si intende: nave, battello, motoscafo, pullman turistico o di linea, camper, autocaravan, moto, motoscooter, bicicletta eccetera.</t>
  </si>
  <si>
    <t>REGIONI                                    DI PROVENIENZA</t>
  </si>
  <si>
    <r>
      <t xml:space="preserve">(b) La voce alloggi in affitto iscritti al Rec dal 2000 include tutte le tipologie di alloggio in affitto gestite in forma imprenditoriale che sono pertanto: le case ed </t>
    </r>
    <r>
      <rPr>
        <sz val="7"/>
        <color indexed="9"/>
        <rFont val="Arial"/>
        <family val="2"/>
      </rPr>
      <t>llllllll</t>
    </r>
    <r>
      <rPr>
        <sz val="7"/>
        <rFont val="Arial"/>
        <family val="2"/>
      </rPr>
      <t xml:space="preserve">appartamenti per vacanze, gli esercizi di affittacamere,  le attività ricettive in esercizi di ristorazione, le unità abitative ammobiliate per uso turistico, i </t>
    </r>
    <r>
      <rPr>
        <sz val="7"/>
        <color indexed="9"/>
        <rFont val="Arial"/>
        <family val="2"/>
      </rPr>
      <t>llllllll</t>
    </r>
    <r>
      <rPr>
        <sz val="7"/>
        <rFont val="Arial"/>
        <family val="2"/>
      </rPr>
      <t xml:space="preserve">residence, le locande. </t>
    </r>
  </si>
  <si>
    <r>
      <t xml:space="preserve">(a) Per alcune regioni le informazioni risultano incomplete per cui, in alcuni casi, il totale degli arrivi e delle presenze, ottenuto come somma dei flussi delle </t>
    </r>
    <r>
      <rPr>
        <sz val="7"/>
        <color indexed="9"/>
        <rFont val="Arial"/>
        <family val="2"/>
      </rPr>
      <t>lllllll</t>
    </r>
    <r>
      <rPr>
        <sz val="7"/>
        <rFont val="Arial"/>
        <family val="2"/>
      </rPr>
      <t xml:space="preserve">singole regioni di provenienza, è inferiore al totale complessivo. Per agevolarne l’utilizzo, in calce alla tavola si riportano anche i totali complessivi di </t>
    </r>
    <r>
      <rPr>
        <sz val="7"/>
        <color indexed="9"/>
        <rFont val="Arial"/>
        <family val="2"/>
      </rPr>
      <t>iiiiiii</t>
    </r>
    <r>
      <rPr>
        <sz val="7"/>
        <rFont val="Arial"/>
        <family val="2"/>
      </rPr>
      <t>ciascuna variabile.</t>
    </r>
  </si>
  <si>
    <r>
      <t xml:space="preserve">(a) Per alcune regioni le informazioni risultano incomplete per cui, in alcuni casi, il totale degli arrivi e delle presenze, ottenuto come somma dei flussi delle </t>
    </r>
    <r>
      <rPr>
        <sz val="7"/>
        <color indexed="9"/>
        <rFont val="Arial"/>
        <family val="2"/>
      </rPr>
      <t>lllllll</t>
    </r>
    <r>
      <rPr>
        <sz val="7"/>
        <rFont val="Arial"/>
        <family val="2"/>
      </rPr>
      <t xml:space="preserve">singole regioni di provenienza, è inferiore al totale complessivo. Per agevolarne l’utilizzo, in calce alla tavola si riportano anche i totali complessivi di </t>
    </r>
    <r>
      <rPr>
        <sz val="7"/>
        <color indexed="9"/>
        <rFont val="Arial"/>
        <family val="2"/>
      </rPr>
      <t>lllllll</t>
    </r>
    <r>
      <rPr>
        <sz val="7"/>
        <rFont val="Arial"/>
        <family val="2"/>
      </rPr>
      <t>ciascuna variabile.</t>
    </r>
  </si>
  <si>
    <t>Utilizzazione             lorda</t>
  </si>
  <si>
    <t xml:space="preserve">Utilizzazione             netta </t>
  </si>
  <si>
    <t>ESERCIZI RICETTIVI</t>
  </si>
  <si>
    <t>TURISTI STRANIERI</t>
  </si>
  <si>
    <t>VIAGGI</t>
  </si>
  <si>
    <t>INDICATORI</t>
  </si>
  <si>
    <t>ANNI                                                                   MESI</t>
  </si>
  <si>
    <t>Bolzano/
Bozen</t>
  </si>
  <si>
    <t>Friuli-
Venezia
Giulia</t>
  </si>
  <si>
    <t>2008 - PER  MESE</t>
  </si>
  <si>
    <t>2007  -  PER  REGIONE</t>
  </si>
  <si>
    <t>2007 - PER  REGIONE</t>
  </si>
  <si>
    <t>2007- VALORI ASSOLUTI</t>
  </si>
  <si>
    <t>2007 - COMPOSIZIONI PERCENTUALI</t>
  </si>
  <si>
    <r>
      <t xml:space="preserve">Tavola 10.1 - Capacità degli esercizi ricettivi per regione - Anno 2007 </t>
    </r>
    <r>
      <rPr>
        <sz val="9"/>
        <rFont val="Arial"/>
        <family val="2"/>
      </rPr>
      <t xml:space="preserve">(a) </t>
    </r>
  </si>
  <si>
    <r>
      <t xml:space="preserve">Tavola 10.3 - Presenze negli esercizi ricettivi per tipo di località e regione - Anno 2007 </t>
    </r>
    <r>
      <rPr>
        <sz val="10"/>
        <rFont val="Arial"/>
        <family val="2"/>
      </rPr>
      <t>(a)</t>
    </r>
  </si>
  <si>
    <t xml:space="preserve">Tavola 10.2 - Arrivi e presenze negli esercizi ricettivi per regione - Anno 2007 </t>
  </si>
  <si>
    <r>
      <t xml:space="preserve">Tavola 10.4 - Arrivi e presenze degli italiani negli esercizi ricettivi per regione di provenienza e di destinazione </t>
    </r>
    <r>
      <rPr>
        <b/>
        <sz val="9"/>
        <color indexed="9"/>
        <rFont val="Arial"/>
        <family val="2"/>
      </rPr>
      <t>lllllllllllllllllllllll</t>
    </r>
    <r>
      <rPr>
        <b/>
        <sz val="9"/>
        <rFont val="Arial"/>
        <family val="2"/>
      </rPr>
      <t>-</t>
    </r>
    <r>
      <rPr>
        <b/>
        <sz val="9"/>
        <color indexed="9"/>
        <rFont val="Arial"/>
        <family val="2"/>
      </rPr>
      <t xml:space="preserve"> </t>
    </r>
    <r>
      <rPr>
        <b/>
        <sz val="9"/>
        <rFont val="Arial"/>
        <family val="2"/>
      </rPr>
      <t xml:space="preserve">Anno  2007 </t>
    </r>
  </si>
  <si>
    <r>
      <t xml:space="preserve">Tavola 10.4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Arrivi e presenze degli italiani negli esercizi ricettivi per regione di provenienza e di </t>
    </r>
    <r>
      <rPr>
        <b/>
        <sz val="9"/>
        <color indexed="9"/>
        <rFont val="Arial"/>
        <family val="2"/>
      </rPr>
      <t>iiiiiiiiiiiiiiiiiiiiiiiiiiiiiiiiiiiiii</t>
    </r>
    <r>
      <rPr>
        <b/>
        <sz val="9"/>
        <rFont val="Arial"/>
        <family val="2"/>
      </rPr>
      <t xml:space="preserve">destinazione - Anno 2007                                                                               </t>
    </r>
  </si>
  <si>
    <r>
      <t xml:space="preserve">Tavola 10.4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Arrivi e presenze degli italiani negli esercizi ricettivi per regione di provenienza e </t>
    </r>
    <r>
      <rPr>
        <sz val="9"/>
        <color indexed="9"/>
        <rFont val="Arial"/>
        <family val="2"/>
      </rPr>
      <t>lllllllllllllllllllllllllllllllllllllllllllllllll</t>
    </r>
    <r>
      <rPr>
        <b/>
        <sz val="9"/>
        <rFont val="Arial"/>
        <family val="2"/>
      </rPr>
      <t xml:space="preserve">destinazione - Anno 2007                                                                                   </t>
    </r>
  </si>
  <si>
    <r>
      <t xml:space="preserve">Tavola 10.4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Arrivi e presenze degli italiani negli esercizi ricettivi per regione di provenienza e </t>
    </r>
    <r>
      <rPr>
        <b/>
        <sz val="9"/>
        <color indexed="9"/>
        <rFont val="Arial"/>
        <family val="2"/>
      </rPr>
      <t>lllllllllllllllllllllllllllllllllllllll</t>
    </r>
    <r>
      <rPr>
        <b/>
        <sz val="9"/>
        <rFont val="Arial"/>
        <family val="2"/>
      </rPr>
      <t xml:space="preserve">destinazione - Anno 2007                                                                         </t>
    </r>
  </si>
  <si>
    <r>
      <t xml:space="preserve">Tavola 10.5 - Visitatori stranieri entrati in Italia attraverso i transiti di frontiera - Anno 2008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in migliaia)</t>
    </r>
    <r>
      <rPr>
        <b/>
        <sz val="9"/>
        <rFont val="Arial"/>
        <family val="2"/>
      </rPr>
      <t xml:space="preserve"> </t>
    </r>
  </si>
  <si>
    <t>Tavola 10.7 - Indicatori di pressione del turismo sull'ambiente per regione - Anno 2007</t>
  </si>
  <si>
    <t>Località             marine</t>
  </si>
  <si>
    <r>
      <t xml:space="preserve">Tavola 10.6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Viaggi degli italiani per principale mezzo di trasporto utilizzato e per destinazione - Anni 2001- </t>
    </r>
    <r>
      <rPr>
        <b/>
        <sz val="9"/>
        <color indexed="9"/>
        <rFont val="Arial"/>
        <family val="2"/>
      </rPr>
      <t>llllllllllllllllllllllllllllllllll</t>
    </r>
    <r>
      <rPr>
        <b/>
        <sz val="9"/>
        <rFont val="Arial"/>
        <family val="2"/>
      </rPr>
      <t xml:space="preserve">2007 </t>
    </r>
    <r>
      <rPr>
        <i/>
        <sz val="9"/>
        <rFont val="Arial"/>
        <family val="2"/>
      </rPr>
      <t>(valori assoluti in migliaia)</t>
    </r>
  </si>
  <si>
    <r>
      <t xml:space="preserve">Tavola 10.6 - Viaggi degli italiani per principale mezzo di trasporto utilizzato e per destinazione - Anni 2001-2007 </t>
    </r>
    <r>
      <rPr>
        <b/>
        <sz val="9"/>
        <color indexed="9"/>
        <rFont val="Arial"/>
        <family val="2"/>
      </rPr>
      <t>lllllllllllllllllllllll</t>
    </r>
    <r>
      <rPr>
        <i/>
        <sz val="9"/>
        <rFont val="Arial"/>
        <family val="2"/>
      </rPr>
      <t>(valori assoluti in migliaia)</t>
    </r>
  </si>
  <si>
    <r>
      <t>illllll</t>
    </r>
    <r>
      <rPr>
        <sz val="7"/>
        <rFont val="Arial"/>
        <family val="2"/>
      </rPr>
      <t xml:space="preserve">Nel 2006 in Emilia-Romagna è stata aggiornata la classificazione di alcuni comuni e per la Sardegna occorre considerare le variazioni conseguenti alla costituzione delle </t>
    </r>
    <r>
      <rPr>
        <sz val="7"/>
        <color indexed="9"/>
        <rFont val="Arial"/>
        <family val="2"/>
      </rPr>
      <t>lllllll</t>
    </r>
    <r>
      <rPr>
        <sz val="7"/>
        <rFont val="Arial"/>
        <family val="2"/>
      </rPr>
      <t xml:space="preserve">nuove province. In ottemperanza alle disposizioni legislative in materia di segreto statistico (Regolamento Ce n. 322/97, art.9 del D.lgs. n. 322/89), i dati relativi agli arrivi e </t>
    </r>
    <r>
      <rPr>
        <sz val="7"/>
        <color indexed="9"/>
        <rFont val="Arial"/>
        <family val="2"/>
      </rPr>
      <t>lllllll</t>
    </r>
    <r>
      <rPr>
        <sz val="7"/>
        <rFont val="Arial"/>
        <family val="2"/>
      </rPr>
      <t xml:space="preserve">alle presenze di alcune province e circoscrizioni turistiche sono stati aggregati con quelli riferiti ad altre province o circoscrizioni limitrofe, appartenenti alla stessa regione, </t>
    </r>
    <r>
      <rPr>
        <sz val="7"/>
        <color indexed="9"/>
        <rFont val="Arial"/>
        <family val="2"/>
      </rPr>
      <t>lllllll</t>
    </r>
    <r>
      <rPr>
        <sz val="7"/>
        <rFont val="Arial"/>
        <family val="2"/>
      </rPr>
      <t>quando il numero degli esercizi era al di sotto della soglia prevista per il rispetto del segreto statistico.</t>
    </r>
  </si>
  <si>
    <t>(a) Per auto si intende: auto propria, di parenti o amici o a noleggio.</t>
  </si>
  <si>
    <r>
      <t>Fonte:</t>
    </r>
    <r>
      <rPr>
        <sz val="7"/>
        <rFont val="Arial"/>
        <family val="2"/>
      </rPr>
      <t xml:space="preserve"> Istat, Indagine sulla capacità degli esercizi ricettivi.</t>
    </r>
  </si>
  <si>
    <r>
      <t xml:space="preserve">(c) Gli altri esercizi includono ostelli per la gioventù, case per ferie, rifugi alpini e simili. Per l'anno 2002 tale voce comprende, nella struttura della presente </t>
    </r>
    <r>
      <rPr>
        <sz val="7"/>
        <color indexed="9"/>
        <rFont val="Arial"/>
        <family val="2"/>
      </rPr>
      <t>lllllll</t>
    </r>
    <r>
      <rPr>
        <sz val="7"/>
        <rFont val="Arial"/>
        <family val="2"/>
      </rPr>
      <t>tavola, anche la tipologia bed &amp; breakfast.</t>
    </r>
  </si>
  <si>
    <t xml:space="preserve">2007 - PER REGIONE </t>
  </si>
  <si>
    <r>
      <t>Fonte:</t>
    </r>
    <r>
      <rPr>
        <sz val="7"/>
        <rFont val="Arial"/>
        <family val="2"/>
      </rPr>
      <t xml:space="preserve"> Istat, Indagine sul movimento dei clienti negli esercizi ricettivi</t>
    </r>
  </si>
  <si>
    <r>
      <t>Fonte:</t>
    </r>
    <r>
      <rPr>
        <sz val="7"/>
        <rFont val="Arial"/>
        <family val="2"/>
      </rPr>
      <t xml:space="preserve"> Istat, I viaggi in Italia e all'estero</t>
    </r>
  </si>
  <si>
    <t>Fonte: Ufficio italiano cambi, dal 1° gennaio 2008 Banca d'Italia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</si>
</sst>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&quot;L.&quot;\ #,##0_);\(&quot;L.&quot;\ #,##0\)"/>
    <numFmt numFmtId="179" formatCode="&quot;L.&quot;\ #,##0_);[Red]\(&quot;L.&quot;\ #,##0\)"/>
    <numFmt numFmtId="180" formatCode="&quot;L.&quot;\ #,##0.00_);\(&quot;L.&quot;\ #,##0.00\)"/>
    <numFmt numFmtId="181" formatCode="&quot;L.&quot;\ #,##0.00_);[Red]\(&quot;L.&quot;\ #,##0.00\)"/>
    <numFmt numFmtId="182" formatCode="_(&quot;L.&quot;\ * #,##0_);_(&quot;L.&quot;\ * \(#,##0\);_(&quot;L.&quot;\ * &quot;-&quot;_);_(@_)"/>
    <numFmt numFmtId="183" formatCode="_(&quot;L.&quot;\ * #,##0.00_);_(&quot;L.&quot;\ * \(#,##0.00\);_(&quot;L.&quot;\ * &quot;-&quot;??_);_(@_)"/>
    <numFmt numFmtId="184" formatCode="0.0"/>
    <numFmt numFmtId="185" formatCode="_-* #,##0.0_-;\-* #,##0.0_-;_-* &quot;-&quot;_-;_-@_-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_-* #,##0.00_-;\-* #,##0.00_-;_-* &quot;-&quot;_-;_-@_-"/>
    <numFmt numFmtId="194" formatCode="_-* #,##0.000_-;\-* #,##0.000_-;_-* &quot;-&quot;_-;_-@_-"/>
    <numFmt numFmtId="195" formatCode="&quot;Sì&quot;;&quot;Sì&quot;;&quot;No&quot;"/>
    <numFmt numFmtId="196" formatCode="&quot;Vero&quot;;&quot;Vero&quot;;&quot;Falso&quot;"/>
    <numFmt numFmtId="197" formatCode="&quot;Attivo&quot;;&quot;Attivo&quot;;&quot;Disattivo&quot;"/>
    <numFmt numFmtId="198" formatCode="[$€-2]\ #.##000_);[Red]\([$€-2]\ #.##000\)"/>
  </numFmts>
  <fonts count="3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i/>
      <sz val="7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9"/>
      <name val="Arial"/>
      <family val="2"/>
    </font>
    <font>
      <b/>
      <sz val="6"/>
      <name val="Arial"/>
      <family val="0"/>
    </font>
    <font>
      <sz val="7"/>
      <color indexed="10"/>
      <name val="Arial"/>
      <family val="2"/>
    </font>
    <font>
      <b/>
      <sz val="10"/>
      <color indexed="10"/>
      <name val="Arial"/>
      <family val="2"/>
    </font>
    <font>
      <b/>
      <sz val="7"/>
      <color indexed="10"/>
      <name val="Arial"/>
      <family val="2"/>
    </font>
    <font>
      <sz val="10"/>
      <color indexed="10"/>
      <name val="Arial"/>
      <family val="0"/>
    </font>
    <font>
      <sz val="7"/>
      <color indexed="9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name val="MS Sans Serif"/>
      <family val="2"/>
    </font>
    <font>
      <b/>
      <sz val="7"/>
      <name val="MS Sans Serif"/>
      <family val="2"/>
    </font>
    <font>
      <b/>
      <sz val="8"/>
      <name val="Arial"/>
      <family val="2"/>
    </font>
    <font>
      <sz val="6.5"/>
      <name val="Arial"/>
      <family val="0"/>
    </font>
    <font>
      <b/>
      <sz val="6.5"/>
      <name val="Arial"/>
      <family val="2"/>
    </font>
    <font>
      <i/>
      <sz val="6.5"/>
      <name val="Arial"/>
      <family val="2"/>
    </font>
    <font>
      <b/>
      <i/>
      <sz val="6.5"/>
      <name val="Arial"/>
      <family val="2"/>
    </font>
    <font>
      <sz val="9"/>
      <color indexed="9"/>
      <name val="Arial"/>
      <family val="2"/>
    </font>
    <font>
      <sz val="6"/>
      <name val="Arial"/>
      <family val="2"/>
    </font>
    <font>
      <i/>
      <sz val="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6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Continuous"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5" fillId="0" borderId="2" xfId="0" applyFont="1" applyBorder="1" applyAlignment="1">
      <alignment horizontal="right"/>
    </xf>
    <xf numFmtId="184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49" fontId="4" fillId="0" borderId="2" xfId="18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49" fontId="4" fillId="0" borderId="0" xfId="18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1" fontId="4" fillId="0" borderId="0" xfId="0" applyNumberFormat="1" applyFont="1" applyAlignment="1">
      <alignment/>
    </xf>
    <xf numFmtId="0" fontId="4" fillId="0" borderId="0" xfId="0" applyFont="1" applyBorder="1" applyAlignment="1">
      <alignment horizontal="right" vertical="center"/>
    </xf>
    <xf numFmtId="2" fontId="4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4" fillId="0" borderId="3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4" fillId="0" borderId="3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 quotePrefix="1">
      <alignment horizontal="left" vertical="center"/>
    </xf>
    <xf numFmtId="3" fontId="4" fillId="0" borderId="0" xfId="0" applyNumberFormat="1" applyFont="1" applyAlignment="1" quotePrefix="1">
      <alignment vertical="center"/>
    </xf>
    <xf numFmtId="0" fontId="6" fillId="0" borderId="1" xfId="0" applyFont="1" applyBorder="1" applyAlignment="1">
      <alignment vertical="center"/>
    </xf>
    <xf numFmtId="3" fontId="4" fillId="0" borderId="0" xfId="18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49" fontId="4" fillId="0" borderId="0" xfId="18" applyNumberFormat="1" applyFont="1" applyAlignment="1">
      <alignment vertical="center"/>
    </xf>
    <xf numFmtId="49" fontId="5" fillId="0" borderId="0" xfId="18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49" fontId="6" fillId="0" borderId="0" xfId="18" applyNumberFormat="1" applyFont="1" applyFill="1" applyAlignment="1">
      <alignment vertical="center"/>
    </xf>
    <xf numFmtId="49" fontId="6" fillId="0" borderId="1" xfId="18" applyNumberFormat="1" applyFont="1" applyFill="1" applyBorder="1" applyAlignment="1">
      <alignment vertical="center"/>
    </xf>
    <xf numFmtId="49" fontId="5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centerContinuous" vertical="center"/>
    </xf>
    <xf numFmtId="49" fontId="6" fillId="0" borderId="0" xfId="18" applyNumberFormat="1" applyFont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3" fontId="4" fillId="0" borderId="0" xfId="18" applyNumberFormat="1" applyFont="1" applyFill="1" applyAlignment="1">
      <alignment horizontal="right" vertical="center"/>
    </xf>
    <xf numFmtId="3" fontId="4" fillId="0" borderId="0" xfId="18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41" fontId="4" fillId="0" borderId="0" xfId="18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41" fontId="5" fillId="0" borderId="0" xfId="18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" fontId="21" fillId="0" borderId="0" xfId="0" applyNumberFormat="1" applyFont="1" applyAlignment="1">
      <alignment/>
    </xf>
    <xf numFmtId="41" fontId="4" fillId="0" borderId="0" xfId="18" applyFont="1" applyFill="1" applyAlignment="1">
      <alignment/>
    </xf>
    <xf numFmtId="41" fontId="4" fillId="0" borderId="0" xfId="18" applyFont="1" applyFill="1" applyAlignment="1">
      <alignment horizontal="right"/>
    </xf>
    <xf numFmtId="41" fontId="4" fillId="0" borderId="0" xfId="18" applyFont="1" applyFill="1" applyAlignment="1" quotePrefix="1">
      <alignment horizontal="right"/>
    </xf>
    <xf numFmtId="3" fontId="6" fillId="0" borderId="1" xfId="0" applyNumberFormat="1" applyFont="1" applyBorder="1" applyAlignment="1">
      <alignment horizontal="left" vertical="center"/>
    </xf>
    <xf numFmtId="41" fontId="5" fillId="0" borderId="0" xfId="18" applyFont="1" applyFill="1" applyAlignment="1">
      <alignment horizontal="right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/>
    </xf>
    <xf numFmtId="3" fontId="4" fillId="0" borderId="0" xfId="0" applyNumberFormat="1" applyFont="1" applyFill="1" applyAlignment="1">
      <alignment vertical="center"/>
    </xf>
    <xf numFmtId="0" fontId="22" fillId="0" borderId="0" xfId="0" applyFont="1" applyAlignment="1">
      <alignment/>
    </xf>
    <xf numFmtId="3" fontId="19" fillId="0" borderId="0" xfId="0" applyNumberFormat="1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3" fontId="18" fillId="0" borderId="0" xfId="18" applyNumberFormat="1" applyFont="1" applyAlignment="1" quotePrefix="1">
      <alignment vertical="center" shrinkToFit="1"/>
    </xf>
    <xf numFmtId="49" fontId="6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 quotePrefix="1">
      <alignment horizontal="left" vertical="center"/>
    </xf>
    <xf numFmtId="184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vertical="center"/>
    </xf>
    <xf numFmtId="184" fontId="6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3" fontId="19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 quotePrefix="1">
      <alignment horizontal="right" vertical="center"/>
    </xf>
    <xf numFmtId="0" fontId="3" fillId="0" borderId="1" xfId="0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84" fontId="4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194" fontId="6" fillId="0" borderId="0" xfId="18" applyNumberFormat="1" applyFont="1" applyBorder="1" applyAlignment="1">
      <alignment horizontal="right" vertical="center"/>
    </xf>
    <xf numFmtId="184" fontId="6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84" fontId="4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184" fontId="6" fillId="0" borderId="1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3" fontId="24" fillId="0" borderId="0" xfId="0" applyNumberFormat="1" applyFont="1" applyAlignment="1" quotePrefix="1">
      <alignment/>
    </xf>
    <xf numFmtId="0" fontId="25" fillId="0" borderId="0" xfId="0" applyFont="1" applyAlignment="1">
      <alignment vertical="center"/>
    </xf>
    <xf numFmtId="3" fontId="25" fillId="0" borderId="0" xfId="0" applyNumberFormat="1" applyFont="1" applyAlignment="1" quotePrefix="1">
      <alignment/>
    </xf>
    <xf numFmtId="0" fontId="26" fillId="0" borderId="0" xfId="0" applyFont="1" applyAlignment="1">
      <alignment vertical="center"/>
    </xf>
    <xf numFmtId="3" fontId="26" fillId="0" borderId="0" xfId="0" applyNumberFormat="1" applyFont="1" applyAlignment="1" quotePrefix="1">
      <alignment/>
    </xf>
    <xf numFmtId="3" fontId="26" fillId="0" borderId="0" xfId="0" applyNumberFormat="1" applyFont="1" applyAlignment="1">
      <alignment vertical="center"/>
    </xf>
    <xf numFmtId="3" fontId="26" fillId="0" borderId="0" xfId="0" applyNumberFormat="1" applyFont="1" applyAlignment="1" quotePrefix="1">
      <alignment vertical="center"/>
    </xf>
    <xf numFmtId="184" fontId="24" fillId="0" borderId="0" xfId="19" applyNumberFormat="1" applyFont="1" applyAlignment="1">
      <alignment horizontal="right"/>
      <protection/>
    </xf>
    <xf numFmtId="1" fontId="24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2" fontId="26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Continuous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0" xfId="0" applyFont="1" applyBorder="1" applyAlignment="1">
      <alignment horizontal="centerContinuous" vertical="top"/>
    </xf>
    <xf numFmtId="49" fontId="4" fillId="0" borderId="3" xfId="0" applyNumberFormat="1" applyFont="1" applyBorder="1" applyAlignment="1">
      <alignment horizontal="right" vertical="top" wrapText="1"/>
    </xf>
    <xf numFmtId="49" fontId="5" fillId="0" borderId="3" xfId="0" applyNumberFormat="1" applyFont="1" applyBorder="1" applyAlignment="1">
      <alignment horizontal="right" vertical="top" wrapText="1"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Alignment="1" quotePrefix="1">
      <alignment/>
    </xf>
    <xf numFmtId="3" fontId="6" fillId="0" borderId="0" xfId="0" applyNumberFormat="1" applyFont="1" applyFill="1" applyAlignment="1">
      <alignment/>
    </xf>
    <xf numFmtId="3" fontId="6" fillId="0" borderId="0" xfId="22" applyNumberFormat="1" applyFont="1" applyFill="1" applyAlignment="1">
      <alignment/>
      <protection/>
    </xf>
    <xf numFmtId="3" fontId="4" fillId="0" borderId="0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3" fontId="6" fillId="0" borderId="0" xfId="22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vertical="center"/>
    </xf>
    <xf numFmtId="3" fontId="6" fillId="0" borderId="2" xfId="0" applyNumberFormat="1" applyFont="1" applyBorder="1" applyAlignment="1" quotePrefix="1">
      <alignment/>
    </xf>
    <xf numFmtId="3" fontId="14" fillId="0" borderId="2" xfId="0" applyNumberFormat="1" applyFont="1" applyBorder="1" applyAlignment="1" quotePrefix="1">
      <alignment/>
    </xf>
    <xf numFmtId="41" fontId="28" fillId="0" borderId="0" xfId="18" applyFont="1" applyFill="1" applyAlignment="1" quotePrefix="1">
      <alignment/>
    </xf>
    <xf numFmtId="41" fontId="27" fillId="0" borderId="0" xfId="18" applyFont="1" applyFill="1" applyAlignment="1" quotePrefix="1">
      <alignment/>
    </xf>
    <xf numFmtId="41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84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>
      <alignment/>
    </xf>
    <xf numFmtId="184" fontId="6" fillId="0" borderId="0" xfId="0" applyNumberFormat="1" applyFont="1" applyFill="1" applyBorder="1" applyAlignment="1">
      <alignment/>
    </xf>
    <xf numFmtId="184" fontId="6" fillId="0" borderId="0" xfId="0" applyNumberFormat="1" applyFont="1" applyFill="1" applyAlignment="1">
      <alignment/>
    </xf>
    <xf numFmtId="0" fontId="4" fillId="0" borderId="1" xfId="0" applyFont="1" applyFill="1" applyBorder="1" applyAlignment="1">
      <alignment/>
    </xf>
    <xf numFmtId="184" fontId="6" fillId="0" borderId="0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84" fontId="29" fillId="0" borderId="0" xfId="0" applyNumberFormat="1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justify" vertical="center" wrapText="1"/>
    </xf>
    <xf numFmtId="186" fontId="6" fillId="0" borderId="0" xfId="0" applyNumberFormat="1" applyFont="1" applyAlignment="1">
      <alignment vertical="center"/>
    </xf>
    <xf numFmtId="184" fontId="0" fillId="0" borderId="0" xfId="0" applyNumberFormat="1" applyFont="1" applyAlignment="1">
      <alignment horizontal="center" vertical="center"/>
    </xf>
    <xf numFmtId="184" fontId="0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4" fillId="0" borderId="0" xfId="0" applyNumberFormat="1" applyFont="1" applyAlignment="1">
      <alignment horizontal="right"/>
    </xf>
    <xf numFmtId="184" fontId="6" fillId="0" borderId="0" xfId="0" applyNumberFormat="1" applyFont="1" applyAlignment="1">
      <alignment horizontal="right"/>
    </xf>
    <xf numFmtId="184" fontId="4" fillId="0" borderId="0" xfId="0" applyNumberFormat="1" applyFont="1" applyAlignment="1">
      <alignment/>
    </xf>
    <xf numFmtId="184" fontId="6" fillId="0" borderId="0" xfId="0" applyNumberFormat="1" applyFont="1" applyAlignment="1">
      <alignment/>
    </xf>
    <xf numFmtId="184" fontId="0" fillId="0" borderId="0" xfId="0" applyNumberFormat="1" applyFont="1" applyFill="1" applyAlignment="1">
      <alignment vertical="center"/>
    </xf>
    <xf numFmtId="0" fontId="4" fillId="0" borderId="3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3" fontId="4" fillId="0" borderId="0" xfId="0" applyNumberFormat="1" applyFont="1" applyAlignment="1" quotePrefix="1">
      <alignment/>
    </xf>
    <xf numFmtId="3" fontId="9" fillId="0" borderId="0" xfId="0" applyNumberFormat="1" applyFont="1" applyAlignment="1" quotePrefix="1">
      <alignment/>
    </xf>
    <xf numFmtId="3" fontId="6" fillId="0" borderId="0" xfId="0" applyNumberFormat="1" applyFont="1" applyAlignment="1" quotePrefix="1">
      <alignment/>
    </xf>
    <xf numFmtId="3" fontId="30" fillId="0" borderId="0" xfId="0" applyNumberFormat="1" applyFont="1" applyAlignment="1" quotePrefix="1">
      <alignment/>
    </xf>
    <xf numFmtId="3" fontId="30" fillId="0" borderId="0" xfId="0" applyNumberFormat="1" applyFont="1" applyFill="1" applyAlignment="1" quotePrefix="1">
      <alignment/>
    </xf>
    <xf numFmtId="3" fontId="31" fillId="0" borderId="0" xfId="0" applyNumberFormat="1" applyFont="1" applyFill="1" applyAlignment="1">
      <alignment/>
    </xf>
    <xf numFmtId="3" fontId="31" fillId="0" borderId="0" xfId="22" applyNumberFormat="1" applyFont="1" applyFill="1" applyAlignment="1">
      <alignment/>
      <protection/>
    </xf>
    <xf numFmtId="3" fontId="32" fillId="0" borderId="0" xfId="0" applyNumberFormat="1" applyFont="1" applyFill="1" applyAlignment="1" quotePrefix="1">
      <alignment/>
    </xf>
    <xf numFmtId="49" fontId="4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Fill="1" applyAlignment="1">
      <alignment/>
    </xf>
    <xf numFmtId="0" fontId="30" fillId="0" borderId="0" xfId="0" applyFont="1" applyAlignment="1">
      <alignment vertical="center"/>
    </xf>
    <xf numFmtId="3" fontId="31" fillId="0" borderId="0" xfId="0" applyNumberFormat="1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49" fontId="30" fillId="0" borderId="3" xfId="0" applyNumberFormat="1" applyFont="1" applyBorder="1" applyAlignment="1">
      <alignment horizontal="right" vertical="top" wrapText="1"/>
    </xf>
    <xf numFmtId="49" fontId="32" fillId="0" borderId="3" xfId="0" applyNumberFormat="1" applyFont="1" applyBorder="1" applyAlignment="1">
      <alignment horizontal="right" vertical="top" wrapText="1"/>
    </xf>
    <xf numFmtId="0" fontId="30" fillId="0" borderId="0" xfId="0" applyFont="1" applyBorder="1" applyAlignment="1">
      <alignment vertical="center"/>
    </xf>
    <xf numFmtId="49" fontId="30" fillId="0" borderId="0" xfId="18" applyNumberFormat="1" applyFont="1" applyBorder="1" applyAlignment="1">
      <alignment horizontal="center" vertical="center"/>
    </xf>
    <xf numFmtId="3" fontId="30" fillId="0" borderId="0" xfId="22" applyNumberFormat="1" applyFont="1" applyFill="1" applyAlignment="1">
      <alignment horizontal="right"/>
      <protection/>
    </xf>
    <xf numFmtId="3" fontId="30" fillId="0" borderId="0" xfId="21" applyNumberFormat="1" applyFont="1" applyFill="1" applyAlignment="1">
      <alignment horizontal="right"/>
      <protection/>
    </xf>
    <xf numFmtId="41" fontId="32" fillId="0" borderId="0" xfId="18" applyFont="1" applyFill="1" applyAlignment="1">
      <alignment horizontal="right"/>
    </xf>
    <xf numFmtId="3" fontId="32" fillId="0" borderId="0" xfId="22" applyNumberFormat="1" applyFont="1" applyFill="1" applyAlignment="1">
      <alignment horizontal="right"/>
      <protection/>
    </xf>
    <xf numFmtId="3" fontId="32" fillId="0" borderId="0" xfId="21" applyNumberFormat="1" applyFont="1" applyFill="1" applyAlignment="1">
      <alignment horizontal="right"/>
      <protection/>
    </xf>
    <xf numFmtId="3" fontId="31" fillId="0" borderId="0" xfId="22" applyNumberFormat="1" applyFont="1" applyFill="1" applyAlignment="1">
      <alignment horizontal="right"/>
      <protection/>
    </xf>
    <xf numFmtId="3" fontId="31" fillId="0" borderId="0" xfId="0" applyNumberFormat="1" applyFont="1" applyFill="1" applyBorder="1" applyAlignment="1">
      <alignment horizontal="right"/>
    </xf>
    <xf numFmtId="3" fontId="33" fillId="0" borderId="0" xfId="0" applyNumberFormat="1" applyFont="1" applyFill="1" applyBorder="1" applyAlignment="1">
      <alignment horizontal="right"/>
    </xf>
    <xf numFmtId="3" fontId="31" fillId="0" borderId="2" xfId="22" applyNumberFormat="1" applyFont="1" applyFill="1" applyBorder="1" applyAlignment="1">
      <alignment horizontal="right"/>
      <protection/>
    </xf>
    <xf numFmtId="3" fontId="31" fillId="0" borderId="2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49" fontId="30" fillId="0" borderId="0" xfId="0" applyNumberFormat="1" applyFont="1" applyAlignment="1">
      <alignment vertical="center"/>
    </xf>
    <xf numFmtId="3" fontId="35" fillId="0" borderId="0" xfId="21" applyNumberFormat="1" applyFont="1" applyFill="1" applyAlignment="1">
      <alignment horizontal="right"/>
      <protection/>
    </xf>
    <xf numFmtId="3" fontId="35" fillId="0" borderId="0" xfId="20" applyNumberFormat="1" applyFont="1" applyFill="1" applyAlignment="1">
      <alignment horizontal="right"/>
      <protection/>
    </xf>
    <xf numFmtId="3" fontId="36" fillId="0" borderId="0" xfId="21" applyNumberFormat="1" applyFont="1" applyFill="1" applyAlignment="1">
      <alignment horizontal="right"/>
      <protection/>
    </xf>
    <xf numFmtId="3" fontId="36" fillId="0" borderId="0" xfId="20" applyNumberFormat="1" applyFont="1" applyFill="1" applyAlignment="1">
      <alignment horizontal="right"/>
      <protection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0" fontId="0" fillId="0" borderId="0" xfId="0" applyFont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justify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3" fillId="0" borderId="0" xfId="0" applyFont="1" applyAlignment="1">
      <alignment horizontal="justify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4" fillId="0" borderId="0" xfId="18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30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1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horizontal="righ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0" fontId="4" fillId="0" borderId="3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Normale_an214" xfId="19"/>
    <cellStyle name="Normale_an2r" xfId="20"/>
    <cellStyle name="Normale_tav2.22" xfId="21"/>
    <cellStyle name="Normale_Tav2.42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228600</xdr:rowOff>
    </xdr:from>
    <xdr:to>
      <xdr:col>12</xdr:col>
      <xdr:colOff>0</xdr:colOff>
      <xdr:row>6</xdr:row>
      <xdr:rowOff>0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5838825" y="619125"/>
          <a:ext cx="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66675</xdr:rowOff>
    </xdr:from>
    <xdr:to>
      <xdr:col>13</xdr:col>
      <xdr:colOff>0</xdr:colOff>
      <xdr:row>18</xdr:row>
      <xdr:rowOff>104775</xdr:rowOff>
    </xdr:to>
    <xdr:sp>
      <xdr:nvSpPr>
        <xdr:cNvPr id="2" name="TextBox 11"/>
        <xdr:cNvSpPr txBox="1">
          <a:spLocks noChangeArrowheads="1"/>
        </xdr:cNvSpPr>
      </xdr:nvSpPr>
      <xdr:spPr>
        <a:xfrm>
          <a:off x="6448425" y="2362200"/>
          <a:ext cx="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972175" y="12096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 PROVENIENZA</a:t>
          </a:r>
        </a:p>
      </xdr:txBody>
    </xdr:sp>
    <xdr:clientData/>
  </xdr:twoCellAnchor>
  <xdr:twoCellAnchor>
    <xdr:from>
      <xdr:col>13</xdr:col>
      <xdr:colOff>0</xdr:colOff>
      <xdr:row>4</xdr:row>
      <xdr:rowOff>190500</xdr:rowOff>
    </xdr:from>
    <xdr:to>
      <xdr:col>13</xdr:col>
      <xdr:colOff>0</xdr:colOff>
      <xdr:row>6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972175" y="1019175"/>
          <a:ext cx="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 PROVENIENZA</a:t>
          </a:r>
        </a:p>
      </xdr:txBody>
    </xdr:sp>
    <xdr:clientData/>
  </xdr:twoCellAnchor>
  <xdr:twoCellAnchor>
    <xdr:from>
      <xdr:col>13</xdr:col>
      <xdr:colOff>0</xdr:colOff>
      <xdr:row>4</xdr:row>
      <xdr:rowOff>123825</xdr:rowOff>
    </xdr:from>
    <xdr:to>
      <xdr:col>13</xdr:col>
      <xdr:colOff>0</xdr:colOff>
      <xdr:row>5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972175" y="95250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</xdr:row>
      <xdr:rowOff>95250</xdr:rowOff>
    </xdr:from>
    <xdr:to>
      <xdr:col>12</xdr:col>
      <xdr:colOff>0</xdr:colOff>
      <xdr:row>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91200" y="923925"/>
          <a:ext cx="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5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91200" y="828675"/>
          <a:ext cx="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 PROVENIENZA</a:t>
          </a:r>
        </a:p>
      </xdr:txBody>
    </xdr:sp>
    <xdr:clientData/>
  </xdr:twoCellAnchor>
  <xdr:twoCellAnchor>
    <xdr:from>
      <xdr:col>1</xdr:col>
      <xdr:colOff>419100</xdr:colOff>
      <xdr:row>4</xdr:row>
      <xdr:rowOff>123825</xdr:rowOff>
    </xdr:from>
    <xdr:to>
      <xdr:col>2</xdr:col>
      <xdr:colOff>0</xdr:colOff>
      <xdr:row>5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62100" y="95250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38100</xdr:rowOff>
    </xdr:from>
    <xdr:to>
      <xdr:col>12</xdr:col>
      <xdr:colOff>0</xdr:colOff>
      <xdr:row>5</xdr:row>
      <xdr:rowOff>57150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91200" y="752475"/>
          <a:ext cx="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 PROVENIENZA</a:t>
          </a:r>
        </a:p>
      </xdr:txBody>
    </xdr:sp>
    <xdr:clientData/>
  </xdr:twoCellAnchor>
  <xdr:twoCellAnchor>
    <xdr:from>
      <xdr:col>12</xdr:col>
      <xdr:colOff>0</xdr:colOff>
      <xdr:row>4</xdr:row>
      <xdr:rowOff>133350</xdr:rowOff>
    </xdr:from>
    <xdr:to>
      <xdr:col>12</xdr:col>
      <xdr:colOff>0</xdr:colOff>
      <xdr:row>6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5791200" y="962025"/>
          <a:ext cx="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 PROVENIENZA</a:t>
          </a:r>
        </a:p>
      </xdr:txBody>
    </xdr:sp>
    <xdr:clientData/>
  </xdr:twoCellAnchor>
  <xdr:twoCellAnchor>
    <xdr:from>
      <xdr:col>1</xdr:col>
      <xdr:colOff>0</xdr:colOff>
      <xdr:row>4</xdr:row>
      <xdr:rowOff>114300</xdr:rowOff>
    </xdr:from>
    <xdr:to>
      <xdr:col>1</xdr:col>
      <xdr:colOff>0</xdr:colOff>
      <xdr:row>5</xdr:row>
      <xdr:rowOff>133350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1143000" y="942975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723900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809625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 PROVENIENZA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723900</xdr:colOff>
      <xdr:row>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809625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 PROVENIENZA</a:t>
          </a:r>
        </a:p>
      </xdr:txBody>
    </xdr:sp>
    <xdr:clientData/>
  </xdr:twoCellAnchor>
  <xdr:twoCellAnchor>
    <xdr:from>
      <xdr:col>0</xdr:col>
      <xdr:colOff>723900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23900" y="80962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723900</xdr:colOff>
      <xdr:row>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809625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 PROVENIENZA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8096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 PROVENIENZA
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076325" y="80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workbookViewId="0" topLeftCell="A1">
      <selection activeCell="A1" sqref="A1:R1"/>
    </sheetView>
  </sheetViews>
  <sheetFormatPr defaultColWidth="9.140625" defaultRowHeight="9" customHeight="1"/>
  <cols>
    <col min="1" max="1" width="16.140625" style="102" customWidth="1"/>
    <col min="2" max="2" width="5.421875" style="102" customWidth="1"/>
    <col min="3" max="3" width="6.421875" style="102" customWidth="1"/>
    <col min="4" max="4" width="0.5625" style="102" customWidth="1"/>
    <col min="5" max="5" width="5.00390625" style="102" customWidth="1"/>
    <col min="6" max="6" width="6.421875" style="102" customWidth="1"/>
    <col min="7" max="7" width="0.5625" style="102" customWidth="1"/>
    <col min="8" max="8" width="5.421875" style="102" customWidth="1"/>
    <col min="9" max="9" width="6.421875" style="102" customWidth="1"/>
    <col min="10" max="10" width="0.5625" style="102" customWidth="1"/>
    <col min="11" max="11" width="5.00390625" style="102" customWidth="1"/>
    <col min="12" max="12" width="6.421875" style="102" customWidth="1"/>
    <col min="13" max="13" width="0.5625" style="102" customWidth="1"/>
    <col min="14" max="14" width="5.28125" style="102" customWidth="1"/>
    <col min="15" max="15" width="6.421875" style="102" customWidth="1"/>
    <col min="16" max="16" width="0.5625" style="102" customWidth="1"/>
    <col min="17" max="17" width="5.28125" style="102" customWidth="1"/>
    <col min="18" max="18" width="6.8515625" style="102" customWidth="1"/>
    <col min="19" max="19" width="6.140625" style="102" bestFit="1" customWidth="1"/>
    <col min="20" max="20" width="11.28125" style="102" bestFit="1" customWidth="1"/>
    <col min="21" max="16384" width="9.140625" style="102" customWidth="1"/>
  </cols>
  <sheetData>
    <row r="1" spans="1:19" ht="12.75" customHeight="1">
      <c r="A1" s="247" t="s">
        <v>129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35"/>
    </row>
    <row r="2" spans="1:19" ht="18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2.75" customHeight="1">
      <c r="A3" s="248" t="s">
        <v>141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103"/>
    </row>
    <row r="4" spans="1:19" ht="9" customHeight="1">
      <c r="A4" s="35"/>
      <c r="B4" s="35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35"/>
    </row>
    <row r="5" spans="1:19" ht="21" customHeight="1">
      <c r="A5" s="251" t="s">
        <v>78</v>
      </c>
      <c r="B5" s="253" t="s">
        <v>67</v>
      </c>
      <c r="C5" s="253"/>
      <c r="D5" s="158"/>
      <c r="E5" s="245" t="s">
        <v>68</v>
      </c>
      <c r="F5" s="245"/>
      <c r="G5" s="158"/>
      <c r="H5" s="245" t="s">
        <v>87</v>
      </c>
      <c r="I5" s="245"/>
      <c r="J5" s="159"/>
      <c r="K5" s="245" t="s">
        <v>82</v>
      </c>
      <c r="L5" s="245"/>
      <c r="M5" s="159"/>
      <c r="N5" s="250" t="s">
        <v>88</v>
      </c>
      <c r="O5" s="250"/>
      <c r="P5" s="160"/>
      <c r="Q5" s="245" t="s">
        <v>80</v>
      </c>
      <c r="R5" s="245"/>
      <c r="S5" s="35"/>
    </row>
    <row r="6" spans="1:19" ht="15" customHeight="1">
      <c r="A6" s="252"/>
      <c r="B6" s="202" t="s">
        <v>79</v>
      </c>
      <c r="C6" s="202" t="s">
        <v>45</v>
      </c>
      <c r="D6" s="203"/>
      <c r="E6" s="202" t="s">
        <v>79</v>
      </c>
      <c r="F6" s="202" t="s">
        <v>45</v>
      </c>
      <c r="G6" s="203"/>
      <c r="H6" s="202" t="s">
        <v>79</v>
      </c>
      <c r="I6" s="202" t="s">
        <v>45</v>
      </c>
      <c r="J6" s="203"/>
      <c r="K6" s="202" t="s">
        <v>79</v>
      </c>
      <c r="L6" s="202" t="s">
        <v>45</v>
      </c>
      <c r="M6" s="203"/>
      <c r="N6" s="202" t="s">
        <v>79</v>
      </c>
      <c r="O6" s="202" t="s">
        <v>45</v>
      </c>
      <c r="P6" s="203"/>
      <c r="Q6" s="202" t="s">
        <v>79</v>
      </c>
      <c r="R6" s="202" t="s">
        <v>45</v>
      </c>
      <c r="S6" s="35"/>
    </row>
    <row r="7" spans="1:19" ht="9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</row>
    <row r="8" spans="1:20" ht="9" customHeight="1">
      <c r="A8" s="43">
        <v>1996</v>
      </c>
      <c r="B8" s="44">
        <v>34080</v>
      </c>
      <c r="C8" s="44">
        <v>1764651</v>
      </c>
      <c r="D8" s="44"/>
      <c r="E8" s="44">
        <v>2367</v>
      </c>
      <c r="F8" s="44">
        <v>1308308</v>
      </c>
      <c r="G8" s="44"/>
      <c r="H8" s="44">
        <v>25863</v>
      </c>
      <c r="I8" s="44">
        <v>227626</v>
      </c>
      <c r="J8" s="44"/>
      <c r="K8" s="44">
        <v>2496</v>
      </c>
      <c r="L8" s="44">
        <v>31554</v>
      </c>
      <c r="M8" s="44"/>
      <c r="N8" s="44">
        <v>3010</v>
      </c>
      <c r="O8" s="44">
        <v>173498</v>
      </c>
      <c r="P8" s="44"/>
      <c r="Q8" s="44">
        <v>67816</v>
      </c>
      <c r="R8" s="44">
        <v>3505637</v>
      </c>
      <c r="S8" s="44"/>
      <c r="T8" s="44"/>
    </row>
    <row r="9" spans="1:20" ht="9" customHeight="1">
      <c r="A9" s="43">
        <v>1997</v>
      </c>
      <c r="B9" s="44">
        <v>33828</v>
      </c>
      <c r="C9" s="44">
        <v>1772096</v>
      </c>
      <c r="D9" s="44"/>
      <c r="E9" s="44">
        <v>2379</v>
      </c>
      <c r="F9" s="44">
        <v>1315678</v>
      </c>
      <c r="G9" s="44"/>
      <c r="H9" s="44">
        <v>21688</v>
      </c>
      <c r="I9" s="44">
        <v>229362</v>
      </c>
      <c r="J9" s="44"/>
      <c r="K9" s="44">
        <v>4813</v>
      </c>
      <c r="L9" s="44">
        <v>54098</v>
      </c>
      <c r="M9" s="44"/>
      <c r="N9" s="44">
        <v>2962</v>
      </c>
      <c r="O9" s="44">
        <v>173162</v>
      </c>
      <c r="P9" s="44"/>
      <c r="Q9" s="44">
        <v>65670</v>
      </c>
      <c r="R9" s="44">
        <v>3544396</v>
      </c>
      <c r="S9" s="44"/>
      <c r="T9" s="44"/>
    </row>
    <row r="10" spans="1:20" ht="9" customHeight="1">
      <c r="A10" s="43">
        <v>1998</v>
      </c>
      <c r="B10" s="44">
        <v>33540</v>
      </c>
      <c r="C10" s="44">
        <v>1782382</v>
      </c>
      <c r="D10" s="44"/>
      <c r="E10" s="44">
        <v>2375</v>
      </c>
      <c r="F10" s="44">
        <v>1311006</v>
      </c>
      <c r="G10" s="44"/>
      <c r="H10" s="44">
        <v>25340</v>
      </c>
      <c r="I10" s="44">
        <v>247419</v>
      </c>
      <c r="J10" s="44"/>
      <c r="K10" s="44">
        <v>5275</v>
      </c>
      <c r="L10" s="44">
        <v>59024</v>
      </c>
      <c r="M10" s="44"/>
      <c r="N10" s="44">
        <v>3001</v>
      </c>
      <c r="O10" s="45">
        <v>175045</v>
      </c>
      <c r="P10" s="45"/>
      <c r="Q10" s="44">
        <v>69531</v>
      </c>
      <c r="R10" s="45">
        <v>3574876</v>
      </c>
      <c r="S10" s="44"/>
      <c r="T10" s="44"/>
    </row>
    <row r="11" spans="1:20" ht="9.75" customHeight="1">
      <c r="A11" s="43">
        <v>1999</v>
      </c>
      <c r="B11" s="44">
        <v>33341</v>
      </c>
      <c r="C11" s="44">
        <v>1807275</v>
      </c>
      <c r="D11" s="44"/>
      <c r="E11" s="44">
        <v>2355</v>
      </c>
      <c r="F11" s="44">
        <v>1317153</v>
      </c>
      <c r="G11" s="44"/>
      <c r="H11" s="71">
        <v>24250</v>
      </c>
      <c r="I11" s="44">
        <v>251997</v>
      </c>
      <c r="J11" s="44"/>
      <c r="K11" s="72">
        <v>5965</v>
      </c>
      <c r="L11" s="44">
        <v>68413</v>
      </c>
      <c r="M11" s="44"/>
      <c r="N11" s="71">
        <v>3286</v>
      </c>
      <c r="O11" s="44">
        <v>179053</v>
      </c>
      <c r="P11" s="44"/>
      <c r="Q11" s="44">
        <v>69197</v>
      </c>
      <c r="R11" s="44">
        <v>3623891</v>
      </c>
      <c r="S11" s="44"/>
      <c r="T11" s="44"/>
    </row>
    <row r="12" spans="1:20" ht="9.75" customHeight="1">
      <c r="A12" s="43">
        <v>2000</v>
      </c>
      <c r="B12" s="44">
        <v>33361</v>
      </c>
      <c r="C12" s="44">
        <v>1854101</v>
      </c>
      <c r="D12" s="44"/>
      <c r="E12" s="44">
        <v>2376</v>
      </c>
      <c r="F12" s="44">
        <v>1314010</v>
      </c>
      <c r="G12" s="44"/>
      <c r="H12" s="71">
        <v>68933</v>
      </c>
      <c r="I12" s="44">
        <v>467933</v>
      </c>
      <c r="J12" s="44"/>
      <c r="K12" s="72">
        <v>6816</v>
      </c>
      <c r="L12" s="44">
        <v>77171</v>
      </c>
      <c r="M12" s="44"/>
      <c r="N12" s="71">
        <v>5733</v>
      </c>
      <c r="O12" s="44">
        <v>196783</v>
      </c>
      <c r="P12" s="44"/>
      <c r="Q12" s="44">
        <v>117219</v>
      </c>
      <c r="R12" s="44">
        <v>3909998</v>
      </c>
      <c r="S12" s="44"/>
      <c r="T12" s="44"/>
    </row>
    <row r="13" spans="1:20" ht="9.75" customHeight="1">
      <c r="A13" s="43">
        <v>2001</v>
      </c>
      <c r="B13" s="44">
        <v>33421</v>
      </c>
      <c r="C13" s="44">
        <v>1891281</v>
      </c>
      <c r="D13" s="44"/>
      <c r="E13" s="44">
        <v>2370</v>
      </c>
      <c r="F13" s="44">
        <v>1327103</v>
      </c>
      <c r="G13" s="44"/>
      <c r="H13" s="71">
        <v>75769</v>
      </c>
      <c r="I13" s="44">
        <v>503088</v>
      </c>
      <c r="J13" s="44"/>
      <c r="K13" s="72">
        <v>7744</v>
      </c>
      <c r="L13" s="44">
        <v>88993</v>
      </c>
      <c r="M13" s="44"/>
      <c r="N13" s="71">
        <v>8977</v>
      </c>
      <c r="O13" s="44">
        <v>213865</v>
      </c>
      <c r="P13" s="44"/>
      <c r="Q13" s="44">
        <v>128281</v>
      </c>
      <c r="R13" s="44">
        <v>4024330</v>
      </c>
      <c r="S13" s="44"/>
      <c r="T13" s="44"/>
    </row>
    <row r="14" spans="1:20" ht="9.75" customHeight="1">
      <c r="A14" s="43">
        <v>2002</v>
      </c>
      <c r="B14" s="44">
        <v>33411</v>
      </c>
      <c r="C14" s="44">
        <v>1929544</v>
      </c>
      <c r="D14" s="44"/>
      <c r="E14" s="44">
        <v>2374</v>
      </c>
      <c r="F14" s="44">
        <v>1329274</v>
      </c>
      <c r="G14" s="44"/>
      <c r="H14" s="71">
        <v>61479</v>
      </c>
      <c r="I14" s="44">
        <v>525882</v>
      </c>
      <c r="J14" s="44"/>
      <c r="K14" s="72">
        <v>8682</v>
      </c>
      <c r="L14" s="44">
        <v>102981</v>
      </c>
      <c r="M14" s="44"/>
      <c r="N14" s="71">
        <v>7769</v>
      </c>
      <c r="O14" s="44">
        <v>211904</v>
      </c>
      <c r="P14" s="44"/>
      <c r="Q14" s="44">
        <f aca="true" t="shared" si="0" ref="Q14:R16">SUM(B14,E14,H14,K14,N14)</f>
        <v>113715</v>
      </c>
      <c r="R14" s="44">
        <f t="shared" si="0"/>
        <v>4099585</v>
      </c>
      <c r="S14" s="44"/>
      <c r="T14" s="44"/>
    </row>
    <row r="15" spans="1:20" ht="9.75" customHeight="1">
      <c r="A15" s="43">
        <v>2003</v>
      </c>
      <c r="B15" s="44">
        <v>33480</v>
      </c>
      <c r="C15" s="44">
        <v>1969495</v>
      </c>
      <c r="D15" s="44"/>
      <c r="E15" s="44">
        <v>2530</v>
      </c>
      <c r="F15" s="44">
        <v>1343134</v>
      </c>
      <c r="G15" s="44"/>
      <c r="H15" s="71">
        <v>58526</v>
      </c>
      <c r="I15" s="44">
        <v>520336</v>
      </c>
      <c r="J15" s="44"/>
      <c r="K15" s="72">
        <v>9474</v>
      </c>
      <c r="L15" s="44">
        <v>111066</v>
      </c>
      <c r="M15" s="44"/>
      <c r="N15" s="71">
        <v>9334</v>
      </c>
      <c r="O15" s="44">
        <v>214590</v>
      </c>
      <c r="P15" s="44"/>
      <c r="Q15" s="44">
        <f t="shared" si="0"/>
        <v>113344</v>
      </c>
      <c r="R15" s="44">
        <f t="shared" si="0"/>
        <v>4158621</v>
      </c>
      <c r="S15" s="44"/>
      <c r="T15" s="44"/>
    </row>
    <row r="16" spans="1:20" ht="9.75" customHeight="1">
      <c r="A16" s="43">
        <v>2004</v>
      </c>
      <c r="B16" s="44">
        <v>33518</v>
      </c>
      <c r="C16" s="44">
        <v>1999729</v>
      </c>
      <c r="D16" s="44"/>
      <c r="E16" s="44">
        <v>2529</v>
      </c>
      <c r="F16" s="44">
        <v>1327588</v>
      </c>
      <c r="G16" s="44"/>
      <c r="H16" s="71">
        <v>56586</v>
      </c>
      <c r="I16" s="44">
        <v>528350</v>
      </c>
      <c r="J16" s="44"/>
      <c r="K16" s="72">
        <v>10301</v>
      </c>
      <c r="L16" s="44">
        <v>123392</v>
      </c>
      <c r="M16" s="44"/>
      <c r="N16" s="71">
        <v>11373</v>
      </c>
      <c r="O16" s="44">
        <v>229825</v>
      </c>
      <c r="P16" s="44"/>
      <c r="Q16" s="44">
        <f t="shared" si="0"/>
        <v>114307</v>
      </c>
      <c r="R16" s="44">
        <f t="shared" si="0"/>
        <v>4208884</v>
      </c>
      <c r="S16" s="44"/>
      <c r="T16" s="44"/>
    </row>
    <row r="17" spans="1:20" ht="9.75" customHeight="1">
      <c r="A17" s="43">
        <v>2005</v>
      </c>
      <c r="B17" s="44">
        <v>33527</v>
      </c>
      <c r="C17" s="44">
        <v>2028452</v>
      </c>
      <c r="D17" s="44"/>
      <c r="E17" s="44">
        <v>2411</v>
      </c>
      <c r="F17" s="44">
        <v>1344242</v>
      </c>
      <c r="G17" s="44"/>
      <c r="H17" s="71">
        <v>68385</v>
      </c>
      <c r="I17" s="44">
        <v>594078</v>
      </c>
      <c r="J17" s="44"/>
      <c r="K17" s="72">
        <v>11758</v>
      </c>
      <c r="L17" s="44">
        <v>139954</v>
      </c>
      <c r="M17" s="44"/>
      <c r="N17" s="71">
        <v>13855</v>
      </c>
      <c r="O17" s="44">
        <v>243807</v>
      </c>
      <c r="P17" s="44"/>
      <c r="Q17" s="44">
        <v>129936</v>
      </c>
      <c r="R17" s="44">
        <v>4350533</v>
      </c>
      <c r="S17" s="44"/>
      <c r="T17" s="44"/>
    </row>
    <row r="18" spans="1:20" ht="9.75" customHeight="1">
      <c r="A18" s="43">
        <v>2006</v>
      </c>
      <c r="B18" s="44">
        <v>33768</v>
      </c>
      <c r="C18" s="44">
        <v>2087010</v>
      </c>
      <c r="D18" s="44">
        <v>2087010</v>
      </c>
      <c r="E18" s="44">
        <v>2506</v>
      </c>
      <c r="F18" s="44">
        <v>1357208</v>
      </c>
      <c r="G18" s="44"/>
      <c r="H18" s="71">
        <v>68376</v>
      </c>
      <c r="I18" s="44">
        <v>606481</v>
      </c>
      <c r="J18" s="44"/>
      <c r="K18" s="72">
        <v>12874</v>
      </c>
      <c r="L18" s="44">
        <v>155107</v>
      </c>
      <c r="M18" s="44"/>
      <c r="N18" s="71">
        <v>17183</v>
      </c>
      <c r="O18" s="44">
        <v>293104</v>
      </c>
      <c r="P18" s="44">
        <v>0</v>
      </c>
      <c r="Q18" s="44">
        <v>134707</v>
      </c>
      <c r="R18" s="44">
        <v>4498910</v>
      </c>
      <c r="S18" s="44"/>
      <c r="T18" s="44"/>
    </row>
    <row r="19" spans="1:20" ht="9" customHeight="1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35"/>
      <c r="S19" s="44"/>
      <c r="T19" s="44"/>
    </row>
    <row r="20" spans="1:20" ht="9" customHeight="1">
      <c r="A20" s="246" t="s">
        <v>157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44"/>
      <c r="T20" s="44"/>
    </row>
    <row r="21" spans="1:20" ht="9" customHeight="1">
      <c r="A21" s="35"/>
      <c r="B21" s="35"/>
      <c r="C21" s="35"/>
      <c r="D21" s="35"/>
      <c r="E21" s="35"/>
      <c r="F21" s="35"/>
      <c r="G21" s="35"/>
      <c r="H21" s="104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44"/>
      <c r="T21" s="44"/>
    </row>
    <row r="22" spans="1:20" ht="9" customHeight="1">
      <c r="A22" s="35" t="s">
        <v>1</v>
      </c>
      <c r="B22" s="77">
        <v>1598</v>
      </c>
      <c r="C22" s="77">
        <v>82977</v>
      </c>
      <c r="D22" s="77"/>
      <c r="E22" s="76">
        <v>172</v>
      </c>
      <c r="F22" s="76">
        <v>51177</v>
      </c>
      <c r="G22" s="77"/>
      <c r="H22" s="76">
        <v>827</v>
      </c>
      <c r="I22" s="76">
        <v>13119</v>
      </c>
      <c r="J22" s="77"/>
      <c r="K22" s="76">
        <v>658</v>
      </c>
      <c r="L22" s="76">
        <v>7686</v>
      </c>
      <c r="M22" s="44"/>
      <c r="N22" s="44">
        <v>1407</v>
      </c>
      <c r="O22" s="44">
        <v>24807</v>
      </c>
      <c r="P22" s="44"/>
      <c r="Q22" s="44">
        <f>SUM(B22,E22,H22,K22,N22)</f>
        <v>4662</v>
      </c>
      <c r="R22" s="44">
        <f>SUM(C22,F22,I22,L22,O22)</f>
        <v>179766</v>
      </c>
      <c r="S22" s="44"/>
      <c r="T22" s="44"/>
    </row>
    <row r="23" spans="1:20" ht="9" customHeight="1">
      <c r="A23" s="35" t="s">
        <v>114</v>
      </c>
      <c r="B23" s="81">
        <v>496</v>
      </c>
      <c r="C23" s="81">
        <v>23606</v>
      </c>
      <c r="D23" s="77"/>
      <c r="E23" s="76">
        <v>48</v>
      </c>
      <c r="F23" s="76">
        <v>16125</v>
      </c>
      <c r="G23" s="77"/>
      <c r="H23" s="76">
        <v>103</v>
      </c>
      <c r="I23" s="76">
        <v>1755</v>
      </c>
      <c r="J23" s="77"/>
      <c r="K23" s="76">
        <v>47</v>
      </c>
      <c r="L23" s="76">
        <v>461</v>
      </c>
      <c r="M23" s="44"/>
      <c r="N23" s="44">
        <v>297</v>
      </c>
      <c r="O23" s="44">
        <v>9214</v>
      </c>
      <c r="P23" s="44"/>
      <c r="Q23" s="44">
        <f aca="true" t="shared" si="1" ref="Q23:Q47">SUM(B23,E23,H23,K23,N23)</f>
        <v>991</v>
      </c>
      <c r="R23" s="44">
        <f aca="true" t="shared" si="2" ref="R23:R47">SUM(C23,F23,I23,L23,O23)</f>
        <v>51161</v>
      </c>
      <c r="S23" s="44"/>
      <c r="T23" s="44"/>
    </row>
    <row r="24" spans="1:20" ht="9" customHeight="1">
      <c r="A24" s="35" t="s">
        <v>3</v>
      </c>
      <c r="B24" s="77">
        <v>2950</v>
      </c>
      <c r="C24" s="77">
        <v>181026</v>
      </c>
      <c r="D24" s="77"/>
      <c r="E24" s="76">
        <v>202</v>
      </c>
      <c r="F24" s="76">
        <v>98744</v>
      </c>
      <c r="G24" s="77"/>
      <c r="H24" s="76">
        <v>760</v>
      </c>
      <c r="I24" s="76">
        <v>16979</v>
      </c>
      <c r="J24" s="77"/>
      <c r="K24" s="76">
        <v>435</v>
      </c>
      <c r="L24" s="76">
        <v>6590</v>
      </c>
      <c r="M24" s="44"/>
      <c r="N24" s="44">
        <v>970</v>
      </c>
      <c r="O24" s="44">
        <v>14895</v>
      </c>
      <c r="P24" s="44"/>
      <c r="Q24" s="44">
        <f t="shared" si="1"/>
        <v>5317</v>
      </c>
      <c r="R24" s="44">
        <f t="shared" si="2"/>
        <v>318234</v>
      </c>
      <c r="S24" s="44"/>
      <c r="T24" s="44"/>
    </row>
    <row r="25" spans="1:20" ht="9" customHeight="1">
      <c r="A25" s="35" t="s">
        <v>4</v>
      </c>
      <c r="B25" s="77">
        <v>5909</v>
      </c>
      <c r="C25" s="77">
        <v>244372</v>
      </c>
      <c r="D25" s="77"/>
      <c r="E25" s="76">
        <v>258</v>
      </c>
      <c r="F25" s="76">
        <v>48255</v>
      </c>
      <c r="G25" s="77"/>
      <c r="H25" s="76">
        <v>3603</v>
      </c>
      <c r="I25" s="76">
        <v>41008</v>
      </c>
      <c r="J25" s="77"/>
      <c r="K25" s="76">
        <v>2677</v>
      </c>
      <c r="L25" s="76">
        <v>22975</v>
      </c>
      <c r="M25" s="44"/>
      <c r="N25" s="44">
        <v>553</v>
      </c>
      <c r="O25" s="44">
        <v>18946</v>
      </c>
      <c r="P25" s="44"/>
      <c r="Q25" s="44">
        <f t="shared" si="1"/>
        <v>13000</v>
      </c>
      <c r="R25" s="44">
        <f t="shared" si="2"/>
        <v>375556</v>
      </c>
      <c r="S25" s="44"/>
      <c r="T25" s="44"/>
    </row>
    <row r="26" spans="1:20" s="105" customFormat="1" ht="9" customHeight="1">
      <c r="A26" s="46" t="s">
        <v>115</v>
      </c>
      <c r="B26" s="80">
        <v>4335</v>
      </c>
      <c r="C26" s="80">
        <v>149922</v>
      </c>
      <c r="D26" s="78"/>
      <c r="E26" s="79">
        <v>43</v>
      </c>
      <c r="F26" s="79">
        <v>12423</v>
      </c>
      <c r="G26" s="80"/>
      <c r="H26" s="79">
        <v>3261</v>
      </c>
      <c r="I26" s="79">
        <v>26525</v>
      </c>
      <c r="J26" s="78"/>
      <c r="K26" s="79">
        <v>2469</v>
      </c>
      <c r="L26" s="79">
        <v>20573</v>
      </c>
      <c r="M26" s="47"/>
      <c r="N26" s="47">
        <v>196</v>
      </c>
      <c r="O26" s="47">
        <v>8469</v>
      </c>
      <c r="P26" s="47"/>
      <c r="Q26" s="47">
        <f t="shared" si="1"/>
        <v>10304</v>
      </c>
      <c r="R26" s="47">
        <f t="shared" si="2"/>
        <v>217912</v>
      </c>
      <c r="S26" s="47"/>
      <c r="T26" s="92"/>
    </row>
    <row r="27" spans="1:20" s="105" customFormat="1" ht="9" customHeight="1">
      <c r="A27" s="46" t="s">
        <v>5</v>
      </c>
      <c r="B27" s="80">
        <v>1574</v>
      </c>
      <c r="C27" s="80">
        <v>94450</v>
      </c>
      <c r="D27" s="78"/>
      <c r="E27" s="79">
        <v>215</v>
      </c>
      <c r="F27" s="79">
        <v>35832</v>
      </c>
      <c r="G27" s="78"/>
      <c r="H27" s="79">
        <v>342</v>
      </c>
      <c r="I27" s="79">
        <v>14483</v>
      </c>
      <c r="J27" s="78"/>
      <c r="K27" s="79">
        <v>208</v>
      </c>
      <c r="L27" s="79">
        <v>2402</v>
      </c>
      <c r="M27" s="47"/>
      <c r="N27" s="47">
        <v>357</v>
      </c>
      <c r="O27" s="47">
        <v>10477</v>
      </c>
      <c r="P27" s="47"/>
      <c r="Q27" s="47">
        <f t="shared" si="1"/>
        <v>2696</v>
      </c>
      <c r="R27" s="47">
        <f t="shared" si="2"/>
        <v>157644</v>
      </c>
      <c r="S27" s="47"/>
      <c r="T27" s="47"/>
    </row>
    <row r="28" spans="1:20" ht="9" customHeight="1">
      <c r="A28" s="35" t="s">
        <v>6</v>
      </c>
      <c r="B28" s="77">
        <v>3269</v>
      </c>
      <c r="C28" s="77">
        <v>209420</v>
      </c>
      <c r="D28" s="77"/>
      <c r="E28" s="76">
        <v>193</v>
      </c>
      <c r="F28" s="76">
        <v>194081</v>
      </c>
      <c r="G28" s="77"/>
      <c r="H28" s="76">
        <v>38262</v>
      </c>
      <c r="I28" s="76">
        <v>186805</v>
      </c>
      <c r="J28" s="77"/>
      <c r="K28" s="76">
        <v>656</v>
      </c>
      <c r="L28" s="76">
        <v>7790</v>
      </c>
      <c r="M28" s="44"/>
      <c r="N28" s="44">
        <v>2271</v>
      </c>
      <c r="O28" s="44">
        <v>34724</v>
      </c>
      <c r="P28" s="44"/>
      <c r="Q28" s="44">
        <f t="shared" si="1"/>
        <v>44651</v>
      </c>
      <c r="R28" s="44">
        <f t="shared" si="2"/>
        <v>632820</v>
      </c>
      <c r="S28" s="45"/>
      <c r="T28" s="44"/>
    </row>
    <row r="29" spans="1:20" ht="9" customHeight="1">
      <c r="A29" s="35" t="s">
        <v>7</v>
      </c>
      <c r="B29" s="77">
        <v>736</v>
      </c>
      <c r="C29" s="77">
        <v>38512</v>
      </c>
      <c r="D29" s="77"/>
      <c r="E29" s="76">
        <v>29</v>
      </c>
      <c r="F29" s="76">
        <v>29576</v>
      </c>
      <c r="G29" s="77"/>
      <c r="H29" s="76">
        <v>8394</v>
      </c>
      <c r="I29" s="76">
        <v>71994</v>
      </c>
      <c r="J29" s="77"/>
      <c r="K29" s="76">
        <v>217</v>
      </c>
      <c r="L29" s="76">
        <v>2795</v>
      </c>
      <c r="M29" s="44"/>
      <c r="N29" s="44">
        <v>436</v>
      </c>
      <c r="O29" s="44">
        <v>10301</v>
      </c>
      <c r="P29" s="44"/>
      <c r="Q29" s="44">
        <f t="shared" si="1"/>
        <v>9812</v>
      </c>
      <c r="R29" s="44">
        <f t="shared" si="2"/>
        <v>153178</v>
      </c>
      <c r="S29" s="44"/>
      <c r="T29" s="44"/>
    </row>
    <row r="30" spans="1:19" ht="9" customHeight="1">
      <c r="A30" s="35" t="s">
        <v>8</v>
      </c>
      <c r="B30" s="77">
        <v>1585</v>
      </c>
      <c r="C30" s="77">
        <v>71656</v>
      </c>
      <c r="D30" s="77"/>
      <c r="E30" s="76">
        <v>154</v>
      </c>
      <c r="F30" s="76">
        <v>58888</v>
      </c>
      <c r="G30" s="77"/>
      <c r="H30" s="76">
        <v>758</v>
      </c>
      <c r="I30" s="76">
        <v>10523</v>
      </c>
      <c r="J30" s="77"/>
      <c r="K30" s="76">
        <v>336</v>
      </c>
      <c r="L30" s="76">
        <v>3371</v>
      </c>
      <c r="M30" s="44"/>
      <c r="N30" s="44">
        <v>900</v>
      </c>
      <c r="O30" s="44">
        <v>13440</v>
      </c>
      <c r="P30" s="44"/>
      <c r="Q30" s="44">
        <f t="shared" si="1"/>
        <v>3733</v>
      </c>
      <c r="R30" s="44">
        <f t="shared" si="2"/>
        <v>157878</v>
      </c>
      <c r="S30" s="44"/>
    </row>
    <row r="31" spans="1:19" ht="9" customHeight="1">
      <c r="A31" s="35" t="s">
        <v>9</v>
      </c>
      <c r="B31" s="77">
        <v>4688</v>
      </c>
      <c r="C31" s="77">
        <v>295938</v>
      </c>
      <c r="D31" s="77"/>
      <c r="E31" s="76">
        <v>129</v>
      </c>
      <c r="F31" s="76">
        <v>89590</v>
      </c>
      <c r="G31" s="77"/>
      <c r="H31" s="76">
        <v>1440</v>
      </c>
      <c r="I31" s="76">
        <v>16176</v>
      </c>
      <c r="J31" s="77"/>
      <c r="K31" s="76">
        <v>474</v>
      </c>
      <c r="L31" s="76">
        <v>6214</v>
      </c>
      <c r="M31" s="44"/>
      <c r="N31" s="44">
        <v>1379</v>
      </c>
      <c r="O31" s="44">
        <v>23944</v>
      </c>
      <c r="P31" s="44"/>
      <c r="Q31" s="44">
        <f t="shared" si="1"/>
        <v>8110</v>
      </c>
      <c r="R31" s="44">
        <f t="shared" si="2"/>
        <v>431862</v>
      </c>
      <c r="S31" s="44"/>
    </row>
    <row r="32" spans="1:19" ht="9" customHeight="1">
      <c r="A32" s="35" t="s">
        <v>10</v>
      </c>
      <c r="B32" s="77">
        <v>2979</v>
      </c>
      <c r="C32" s="77">
        <v>186309</v>
      </c>
      <c r="D32" s="77"/>
      <c r="E32" s="76">
        <v>235</v>
      </c>
      <c r="F32" s="76">
        <v>174848</v>
      </c>
      <c r="G32" s="77"/>
      <c r="H32" s="76">
        <v>3340</v>
      </c>
      <c r="I32" s="76">
        <v>58224</v>
      </c>
      <c r="J32" s="77"/>
      <c r="K32" s="76">
        <v>3853</v>
      </c>
      <c r="L32" s="76">
        <v>47468</v>
      </c>
      <c r="M32" s="44"/>
      <c r="N32" s="44">
        <v>389</v>
      </c>
      <c r="O32" s="44">
        <v>16614</v>
      </c>
      <c r="P32" s="44"/>
      <c r="Q32" s="44">
        <f t="shared" si="1"/>
        <v>10796</v>
      </c>
      <c r="R32" s="44">
        <f t="shared" si="2"/>
        <v>483463</v>
      </c>
      <c r="S32" s="44"/>
    </row>
    <row r="33" spans="1:19" ht="9" customHeight="1">
      <c r="A33" s="35" t="s">
        <v>11</v>
      </c>
      <c r="B33" s="77">
        <v>565</v>
      </c>
      <c r="C33" s="77">
        <v>28995</v>
      </c>
      <c r="D33" s="77"/>
      <c r="E33" s="76">
        <v>42</v>
      </c>
      <c r="F33" s="76">
        <v>12785</v>
      </c>
      <c r="G33" s="77"/>
      <c r="H33" s="76">
        <v>929</v>
      </c>
      <c r="I33" s="76">
        <v>11776</v>
      </c>
      <c r="J33" s="77"/>
      <c r="K33" s="76">
        <v>1153</v>
      </c>
      <c r="L33" s="76">
        <v>18691</v>
      </c>
      <c r="M33" s="44"/>
      <c r="N33" s="44">
        <v>667</v>
      </c>
      <c r="O33" s="44">
        <v>10381</v>
      </c>
      <c r="P33" s="44"/>
      <c r="Q33" s="44">
        <f t="shared" si="1"/>
        <v>3356</v>
      </c>
      <c r="R33" s="44">
        <f t="shared" si="2"/>
        <v>82628</v>
      </c>
      <c r="S33" s="44"/>
    </row>
    <row r="34" spans="1:19" ht="9" customHeight="1">
      <c r="A34" s="35" t="s">
        <v>12</v>
      </c>
      <c r="B34" s="77">
        <v>968</v>
      </c>
      <c r="C34" s="77">
        <v>61290</v>
      </c>
      <c r="D34" s="77"/>
      <c r="E34" s="76">
        <v>133</v>
      </c>
      <c r="F34" s="76">
        <v>59799</v>
      </c>
      <c r="G34" s="81"/>
      <c r="H34" s="76">
        <v>306</v>
      </c>
      <c r="I34" s="76">
        <v>78201</v>
      </c>
      <c r="J34" s="77"/>
      <c r="K34" s="76">
        <v>660</v>
      </c>
      <c r="L34" s="76">
        <v>9397</v>
      </c>
      <c r="M34" s="44"/>
      <c r="N34" s="44">
        <v>833</v>
      </c>
      <c r="O34" s="44">
        <v>18273</v>
      </c>
      <c r="P34" s="44"/>
      <c r="Q34" s="44">
        <f t="shared" si="1"/>
        <v>2900</v>
      </c>
      <c r="R34" s="44">
        <f t="shared" si="2"/>
        <v>226960</v>
      </c>
      <c r="S34" s="44"/>
    </row>
    <row r="35" spans="1:19" ht="9" customHeight="1">
      <c r="A35" s="35" t="s">
        <v>13</v>
      </c>
      <c r="B35" s="77">
        <v>1852</v>
      </c>
      <c r="C35" s="77">
        <v>150066</v>
      </c>
      <c r="D35" s="77"/>
      <c r="E35" s="76">
        <v>126</v>
      </c>
      <c r="F35" s="76">
        <v>81203</v>
      </c>
      <c r="G35" s="77"/>
      <c r="H35" s="76">
        <v>854</v>
      </c>
      <c r="I35" s="76">
        <v>6624</v>
      </c>
      <c r="J35" s="77"/>
      <c r="K35" s="76">
        <v>748</v>
      </c>
      <c r="L35" s="76">
        <v>5448</v>
      </c>
      <c r="M35" s="44"/>
      <c r="N35" s="44">
        <v>2977</v>
      </c>
      <c r="O35" s="44">
        <v>28882</v>
      </c>
      <c r="P35" s="44"/>
      <c r="Q35" s="44">
        <f t="shared" si="1"/>
        <v>6557</v>
      </c>
      <c r="R35" s="44">
        <f t="shared" si="2"/>
        <v>272223</v>
      </c>
      <c r="S35" s="44"/>
    </row>
    <row r="36" spans="1:19" ht="9" customHeight="1">
      <c r="A36" s="35" t="s">
        <v>14</v>
      </c>
      <c r="B36" s="77">
        <v>816</v>
      </c>
      <c r="C36" s="77">
        <v>49954</v>
      </c>
      <c r="D36" s="77"/>
      <c r="E36" s="76">
        <v>86</v>
      </c>
      <c r="F36" s="76">
        <v>43073</v>
      </c>
      <c r="G36" s="77"/>
      <c r="H36" s="76">
        <v>197</v>
      </c>
      <c r="I36" s="76">
        <v>3332</v>
      </c>
      <c r="J36" s="77"/>
      <c r="K36" s="76">
        <v>389</v>
      </c>
      <c r="L36" s="76">
        <v>4281</v>
      </c>
      <c r="M36" s="44"/>
      <c r="N36" s="44">
        <v>348</v>
      </c>
      <c r="O36" s="44">
        <v>3238</v>
      </c>
      <c r="P36" s="44"/>
      <c r="Q36" s="44">
        <f t="shared" si="1"/>
        <v>1836</v>
      </c>
      <c r="R36" s="44">
        <f t="shared" si="2"/>
        <v>103878</v>
      </c>
      <c r="S36" s="44"/>
    </row>
    <row r="37" spans="1:19" ht="9" customHeight="1">
      <c r="A37" s="35" t="s">
        <v>15</v>
      </c>
      <c r="B37" s="77">
        <v>118</v>
      </c>
      <c r="C37" s="77">
        <v>6701</v>
      </c>
      <c r="D37" s="77"/>
      <c r="E37" s="76">
        <v>17</v>
      </c>
      <c r="F37" s="76">
        <v>5054</v>
      </c>
      <c r="G37" s="77"/>
      <c r="H37" s="76">
        <v>49</v>
      </c>
      <c r="I37" s="76">
        <v>483</v>
      </c>
      <c r="J37" s="77"/>
      <c r="K37" s="76">
        <v>47</v>
      </c>
      <c r="L37" s="76">
        <v>608</v>
      </c>
      <c r="M37" s="44"/>
      <c r="N37" s="44">
        <v>53</v>
      </c>
      <c r="O37" s="44">
        <v>877</v>
      </c>
      <c r="P37" s="44"/>
      <c r="Q37" s="44">
        <f t="shared" si="1"/>
        <v>284</v>
      </c>
      <c r="R37" s="44">
        <f t="shared" si="2"/>
        <v>13723</v>
      </c>
      <c r="S37" s="44"/>
    </row>
    <row r="38" spans="1:19" ht="9" customHeight="1">
      <c r="A38" s="35" t="s">
        <v>16</v>
      </c>
      <c r="B38" s="77">
        <v>1604</v>
      </c>
      <c r="C38" s="77">
        <v>106058</v>
      </c>
      <c r="D38" s="77"/>
      <c r="E38" s="76">
        <v>176</v>
      </c>
      <c r="F38" s="76">
        <v>66935</v>
      </c>
      <c r="G38" s="77"/>
      <c r="H38" s="76">
        <v>551</v>
      </c>
      <c r="I38" s="76">
        <v>5188</v>
      </c>
      <c r="J38" s="77"/>
      <c r="K38" s="76">
        <v>481</v>
      </c>
      <c r="L38" s="76">
        <v>4896</v>
      </c>
      <c r="M38" s="44"/>
      <c r="N38" s="44">
        <v>656</v>
      </c>
      <c r="O38" s="44">
        <v>5790</v>
      </c>
      <c r="P38" s="44"/>
      <c r="Q38" s="44">
        <f t="shared" si="1"/>
        <v>3468</v>
      </c>
      <c r="R38" s="44">
        <f t="shared" si="2"/>
        <v>188867</v>
      </c>
      <c r="S38" s="44"/>
    </row>
    <row r="39" spans="1:20" ht="9" customHeight="1">
      <c r="A39" s="35" t="s">
        <v>17</v>
      </c>
      <c r="B39" s="77">
        <v>854</v>
      </c>
      <c r="C39" s="77">
        <v>76301</v>
      </c>
      <c r="D39" s="77"/>
      <c r="E39" s="76">
        <v>214</v>
      </c>
      <c r="F39" s="76">
        <v>99524</v>
      </c>
      <c r="G39" s="77"/>
      <c r="H39" s="76">
        <v>384</v>
      </c>
      <c r="I39" s="76">
        <v>17815</v>
      </c>
      <c r="J39" s="77"/>
      <c r="K39" s="76">
        <v>255</v>
      </c>
      <c r="L39" s="76">
        <v>6369</v>
      </c>
      <c r="M39" s="44"/>
      <c r="N39" s="44">
        <v>1165</v>
      </c>
      <c r="O39" s="44">
        <v>9692</v>
      </c>
      <c r="P39" s="44"/>
      <c r="Q39" s="44">
        <f t="shared" si="1"/>
        <v>2872</v>
      </c>
      <c r="R39" s="44">
        <f t="shared" si="2"/>
        <v>209701</v>
      </c>
      <c r="S39" s="44"/>
      <c r="T39" s="101"/>
    </row>
    <row r="40" spans="1:19" ht="9" customHeight="1">
      <c r="A40" s="35" t="s">
        <v>18</v>
      </c>
      <c r="B40" s="77">
        <v>232</v>
      </c>
      <c r="C40" s="77">
        <v>22387</v>
      </c>
      <c r="D40" s="77"/>
      <c r="E40" s="76">
        <v>16</v>
      </c>
      <c r="F40" s="76">
        <v>9959</v>
      </c>
      <c r="G40" s="77"/>
      <c r="H40" s="76">
        <v>52</v>
      </c>
      <c r="I40" s="76">
        <v>1141</v>
      </c>
      <c r="J40" s="77"/>
      <c r="K40" s="76">
        <v>196</v>
      </c>
      <c r="L40" s="76">
        <v>3428</v>
      </c>
      <c r="M40" s="44"/>
      <c r="N40" s="44">
        <v>89</v>
      </c>
      <c r="O40" s="44">
        <v>1160</v>
      </c>
      <c r="P40" s="44"/>
      <c r="Q40" s="44">
        <f t="shared" si="1"/>
        <v>585</v>
      </c>
      <c r="R40" s="44">
        <f t="shared" si="2"/>
        <v>38075</v>
      </c>
      <c r="S40" s="44"/>
    </row>
    <row r="41" spans="1:19" ht="9" customHeight="1">
      <c r="A41" s="35" t="s">
        <v>19</v>
      </c>
      <c r="B41" s="77">
        <v>801</v>
      </c>
      <c r="C41" s="77">
        <v>95477</v>
      </c>
      <c r="D41" s="77"/>
      <c r="E41" s="76">
        <v>147</v>
      </c>
      <c r="F41" s="76">
        <v>88515</v>
      </c>
      <c r="G41" s="77"/>
      <c r="H41" s="76">
        <v>116</v>
      </c>
      <c r="I41" s="76">
        <v>3077</v>
      </c>
      <c r="J41" s="77"/>
      <c r="K41" s="76">
        <v>140</v>
      </c>
      <c r="L41" s="76">
        <v>2100</v>
      </c>
      <c r="M41" s="44"/>
      <c r="N41" s="44">
        <v>440</v>
      </c>
      <c r="O41" s="44">
        <v>5789</v>
      </c>
      <c r="P41" s="44"/>
      <c r="Q41" s="44">
        <f t="shared" si="1"/>
        <v>1644</v>
      </c>
      <c r="R41" s="44">
        <f t="shared" si="2"/>
        <v>194958</v>
      </c>
      <c r="S41" s="44"/>
    </row>
    <row r="42" spans="1:19" ht="9" customHeight="1">
      <c r="A42" s="35" t="s">
        <v>20</v>
      </c>
      <c r="B42" s="77">
        <v>1192</v>
      </c>
      <c r="C42" s="77">
        <v>114583</v>
      </c>
      <c r="D42" s="77"/>
      <c r="E42" s="76">
        <v>111</v>
      </c>
      <c r="F42" s="76">
        <v>38191</v>
      </c>
      <c r="G42" s="77"/>
      <c r="H42" s="76">
        <v>633</v>
      </c>
      <c r="I42" s="76">
        <v>10527</v>
      </c>
      <c r="J42" s="77"/>
      <c r="K42" s="76">
        <v>389</v>
      </c>
      <c r="L42" s="76">
        <v>6577</v>
      </c>
      <c r="M42" s="44"/>
      <c r="N42" s="44">
        <v>1429</v>
      </c>
      <c r="O42" s="44">
        <v>11533</v>
      </c>
      <c r="P42" s="44"/>
      <c r="Q42" s="44">
        <f t="shared" si="1"/>
        <v>3754</v>
      </c>
      <c r="R42" s="44">
        <f t="shared" si="2"/>
        <v>181411</v>
      </c>
      <c r="S42" s="44"/>
    </row>
    <row r="43" spans="1:20" ht="9" customHeight="1">
      <c r="A43" s="35" t="s">
        <v>21</v>
      </c>
      <c r="B43" s="77">
        <v>846</v>
      </c>
      <c r="C43" s="77">
        <v>97158</v>
      </c>
      <c r="D43" s="77"/>
      <c r="E43" s="76">
        <v>99</v>
      </c>
      <c r="F43" s="76">
        <v>65557</v>
      </c>
      <c r="G43" s="77"/>
      <c r="H43" s="76">
        <v>252</v>
      </c>
      <c r="I43" s="76">
        <v>17186</v>
      </c>
      <c r="J43" s="77"/>
      <c r="K43" s="76">
        <v>130</v>
      </c>
      <c r="L43" s="76">
        <v>1450</v>
      </c>
      <c r="M43" s="44"/>
      <c r="N43" s="44">
        <v>1394</v>
      </c>
      <c r="O43" s="44">
        <v>7888</v>
      </c>
      <c r="P43" s="44"/>
      <c r="Q43" s="44">
        <f t="shared" si="1"/>
        <v>2721</v>
      </c>
      <c r="R43" s="44">
        <f t="shared" si="2"/>
        <v>189239</v>
      </c>
      <c r="S43" s="44"/>
      <c r="T43" s="106"/>
    </row>
    <row r="44" spans="1:20" ht="9" customHeight="1">
      <c r="A44" s="38" t="s">
        <v>22</v>
      </c>
      <c r="B44" s="48">
        <v>34058</v>
      </c>
      <c r="C44" s="48">
        <v>2142786</v>
      </c>
      <c r="D44" s="48">
        <v>2087010</v>
      </c>
      <c r="E44" s="48">
        <f>SUM(E22:E25,E28:E43)</f>
        <v>2587</v>
      </c>
      <c r="F44" s="48">
        <f>SUM(F22:F25,F28:F43)</f>
        <v>1331879</v>
      </c>
      <c r="G44" s="48"/>
      <c r="H44" s="49">
        <f>SUM(H22:H25,H28:H43)</f>
        <v>61810</v>
      </c>
      <c r="I44" s="49">
        <f>SUM(I22:I25,I28:I43)</f>
        <v>571933</v>
      </c>
      <c r="J44" s="48"/>
      <c r="K44" s="48">
        <f>SUM(K22:K25,K28:K43)</f>
        <v>13941</v>
      </c>
      <c r="L44" s="48">
        <f>SUM(L22:L25,L28:L43)</f>
        <v>168595</v>
      </c>
      <c r="M44" s="48"/>
      <c r="N44" s="48">
        <f>SUM(N22:N25,N28:N43)</f>
        <v>18653</v>
      </c>
      <c r="O44" s="48">
        <f>SUM(O22:O25,O28:O43)</f>
        <v>270388</v>
      </c>
      <c r="P44" s="48">
        <v>0</v>
      </c>
      <c r="Q44" s="49">
        <f t="shared" si="1"/>
        <v>131049</v>
      </c>
      <c r="R44" s="49">
        <f t="shared" si="2"/>
        <v>4485581</v>
      </c>
      <c r="S44" s="44"/>
      <c r="T44" s="106"/>
    </row>
    <row r="45" spans="1:20" ht="9" customHeight="1">
      <c r="A45" s="38" t="s">
        <v>23</v>
      </c>
      <c r="B45" s="49">
        <f>SUM(B22:B25,B28:B31)</f>
        <v>21231</v>
      </c>
      <c r="C45" s="49">
        <f>SUM(C22:C25,C28:C31)</f>
        <v>1147507</v>
      </c>
      <c r="D45" s="49">
        <f>SUM(D22:D25,D28:D31)</f>
        <v>0</v>
      </c>
      <c r="E45" s="49">
        <f>SUM(E22:E25,E28:E31)</f>
        <v>1185</v>
      </c>
      <c r="F45" s="49">
        <f>SUM(F22:F25,F28:F31)</f>
        <v>586436</v>
      </c>
      <c r="G45" s="49"/>
      <c r="H45" s="49">
        <f>SUM(H22:H25,H28:H31)</f>
        <v>54147</v>
      </c>
      <c r="I45" s="49">
        <f>SUM(I22:I25,I28:I31)</f>
        <v>358359</v>
      </c>
      <c r="J45" s="49">
        <v>0</v>
      </c>
      <c r="K45" s="49">
        <f>SUM(K22:K25,K28:K31)</f>
        <v>5500</v>
      </c>
      <c r="L45" s="49">
        <f>SUM(L22:L25,L28:L31)</f>
        <v>57882</v>
      </c>
      <c r="M45" s="49">
        <v>0</v>
      </c>
      <c r="N45" s="49">
        <f>SUM(N22:N25,N28:N31)</f>
        <v>8213</v>
      </c>
      <c r="O45" s="49">
        <f>SUM(O22:O25,O28:O31)</f>
        <v>150271</v>
      </c>
      <c r="P45" s="49">
        <v>0</v>
      </c>
      <c r="Q45" s="49">
        <f t="shared" si="1"/>
        <v>90276</v>
      </c>
      <c r="R45" s="49">
        <f t="shared" si="2"/>
        <v>2300455</v>
      </c>
      <c r="S45" s="44"/>
      <c r="T45" s="101"/>
    </row>
    <row r="46" spans="1:20" ht="9" customHeight="1">
      <c r="A46" s="38" t="s">
        <v>24</v>
      </c>
      <c r="B46" s="49">
        <f>SUM(B32:B35)</f>
        <v>6364</v>
      </c>
      <c r="C46" s="49">
        <f>SUM(C32:C35)</f>
        <v>426660</v>
      </c>
      <c r="D46" s="49">
        <f>SUM(D32:D35)</f>
        <v>0</v>
      </c>
      <c r="E46" s="49">
        <f>SUM(E32:E35)</f>
        <v>536</v>
      </c>
      <c r="F46" s="49">
        <f>SUM(F32:F35)</f>
        <v>328635</v>
      </c>
      <c r="G46" s="49"/>
      <c r="H46" s="49">
        <f>SUM(H32:H35)</f>
        <v>5429</v>
      </c>
      <c r="I46" s="49">
        <f>SUM(I32:I35)</f>
        <v>154825</v>
      </c>
      <c r="J46" s="49">
        <v>0</v>
      </c>
      <c r="K46" s="49">
        <f>SUM(K32:K35)</f>
        <v>6414</v>
      </c>
      <c r="L46" s="49">
        <f>SUM(L32:L35)</f>
        <v>81004</v>
      </c>
      <c r="M46" s="49">
        <v>0</v>
      </c>
      <c r="N46" s="49">
        <f>SUM(N32:N35)</f>
        <v>4866</v>
      </c>
      <c r="O46" s="49">
        <f>SUM(O32:O35)</f>
        <v>74150</v>
      </c>
      <c r="P46" s="49">
        <v>0</v>
      </c>
      <c r="Q46" s="49">
        <f t="shared" si="1"/>
        <v>23609</v>
      </c>
      <c r="R46" s="49">
        <f t="shared" si="2"/>
        <v>1065274</v>
      </c>
      <c r="S46" s="44"/>
      <c r="T46" s="101"/>
    </row>
    <row r="47" spans="1:20" ht="9" customHeight="1">
      <c r="A47" s="38" t="s">
        <v>25</v>
      </c>
      <c r="B47" s="49">
        <f>SUM(B36:B43)</f>
        <v>6463</v>
      </c>
      <c r="C47" s="49">
        <f>SUM(C36:C43)</f>
        <v>568619</v>
      </c>
      <c r="D47" s="49">
        <f>SUM(D36:D43)</f>
        <v>0</v>
      </c>
      <c r="E47" s="49">
        <f>SUM(E36:E43)</f>
        <v>866</v>
      </c>
      <c r="F47" s="49">
        <f>SUM(F36:F43)</f>
        <v>416808</v>
      </c>
      <c r="G47" s="49"/>
      <c r="H47" s="49">
        <f>SUM(H36:H43)</f>
        <v>2234</v>
      </c>
      <c r="I47" s="49">
        <f>SUM(I36:I43)</f>
        <v>58749</v>
      </c>
      <c r="J47" s="49">
        <v>0</v>
      </c>
      <c r="K47" s="49">
        <f>SUM(K36:K43)</f>
        <v>2027</v>
      </c>
      <c r="L47" s="49">
        <f>SUM(L36:L43)</f>
        <v>29709</v>
      </c>
      <c r="M47" s="49">
        <v>0</v>
      </c>
      <c r="N47" s="49">
        <f>SUM(N36:N43)</f>
        <v>5574</v>
      </c>
      <c r="O47" s="49">
        <f>SUM(O36:O43)</f>
        <v>45967</v>
      </c>
      <c r="P47" s="49">
        <v>0</v>
      </c>
      <c r="Q47" s="49">
        <f t="shared" si="1"/>
        <v>17164</v>
      </c>
      <c r="R47" s="49">
        <f t="shared" si="2"/>
        <v>1119852</v>
      </c>
      <c r="S47" s="44"/>
      <c r="T47" s="106"/>
    </row>
    <row r="48" spans="1:19" ht="9" customHeight="1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35"/>
    </row>
    <row r="49" spans="1:19" ht="9" customHeight="1">
      <c r="A49" s="35"/>
      <c r="B49" s="44"/>
      <c r="C49" s="44"/>
      <c r="D49" s="35"/>
      <c r="E49" s="101"/>
      <c r="F49" s="44"/>
      <c r="G49" s="35"/>
      <c r="H49" s="35"/>
      <c r="I49" s="44"/>
      <c r="J49" s="44"/>
      <c r="K49" s="44"/>
      <c r="L49" s="44"/>
      <c r="M49" s="44"/>
      <c r="N49" s="44"/>
      <c r="O49" s="44"/>
      <c r="P49" s="44"/>
      <c r="Q49" s="44"/>
      <c r="R49" s="35"/>
      <c r="S49" s="35"/>
    </row>
    <row r="50" spans="1:12" s="54" customFormat="1" ht="9" customHeight="1">
      <c r="A50" s="41" t="s">
        <v>155</v>
      </c>
      <c r="B50" s="52"/>
      <c r="C50" s="52"/>
      <c r="D50" s="52"/>
      <c r="E50" s="52"/>
      <c r="F50" s="53"/>
      <c r="G50" s="52"/>
      <c r="H50" s="52"/>
      <c r="I50" s="52"/>
      <c r="J50" s="52"/>
      <c r="K50" s="52"/>
      <c r="L50" s="52"/>
    </row>
    <row r="51" spans="1:19" ht="18.75" customHeight="1">
      <c r="A51" s="249" t="s">
        <v>116</v>
      </c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35"/>
    </row>
    <row r="52" spans="1:19" ht="27" customHeight="1">
      <c r="A52" s="249" t="s">
        <v>124</v>
      </c>
      <c r="B52" s="249"/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35"/>
    </row>
    <row r="53" spans="1:18" ht="18.75" customHeight="1">
      <c r="A53" s="249" t="s">
        <v>156</v>
      </c>
      <c r="B53" s="249"/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</row>
    <row r="54" spans="1:12" ht="9" customHeight="1">
      <c r="A54" s="43" t="s">
        <v>117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</row>
    <row r="55" spans="1:19" ht="9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</row>
  </sheetData>
  <mergeCells count="13">
    <mergeCell ref="A52:R52"/>
    <mergeCell ref="A53:R53"/>
    <mergeCell ref="K5:L5"/>
    <mergeCell ref="N5:O5"/>
    <mergeCell ref="Q5:R5"/>
    <mergeCell ref="A51:R51"/>
    <mergeCell ref="A5:A6"/>
    <mergeCell ref="B5:C5"/>
    <mergeCell ref="E5:F5"/>
    <mergeCell ref="H5:I5"/>
    <mergeCell ref="A20:R20"/>
    <mergeCell ref="A1:R1"/>
    <mergeCell ref="A3:R3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1"/>
  <headerFooter alignWithMargins="0">
    <oddFooter>&amp;C234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87"/>
  <sheetViews>
    <sheetView workbookViewId="0" topLeftCell="A1">
      <selection activeCell="A1" sqref="A1:G1"/>
    </sheetView>
  </sheetViews>
  <sheetFormatPr defaultColWidth="9.140625" defaultRowHeight="12.75"/>
  <cols>
    <col min="1" max="1" width="23.28125" style="33" customWidth="1"/>
    <col min="2" max="7" width="11.00390625" style="33" customWidth="1"/>
    <col min="8" max="16384" width="9.140625" style="33" customWidth="1"/>
  </cols>
  <sheetData>
    <row r="1" spans="1:9" ht="12.75">
      <c r="A1" s="243" t="s">
        <v>131</v>
      </c>
      <c r="B1" s="243"/>
      <c r="C1" s="243"/>
      <c r="D1" s="243"/>
      <c r="E1" s="243"/>
      <c r="F1" s="243"/>
      <c r="G1" s="243"/>
      <c r="H1" s="113"/>
      <c r="I1" s="113"/>
    </row>
    <row r="2" spans="1:11" ht="18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7" ht="25.5" customHeight="1">
      <c r="A3" s="284" t="s">
        <v>151</v>
      </c>
      <c r="B3" s="284"/>
      <c r="C3" s="284"/>
      <c r="D3" s="284"/>
      <c r="E3" s="284"/>
      <c r="F3" s="284"/>
      <c r="G3" s="284"/>
    </row>
    <row r="4" spans="1:7" ht="9" customHeight="1">
      <c r="A4" s="123"/>
      <c r="B4" s="123"/>
      <c r="C4" s="123"/>
      <c r="D4" s="123"/>
      <c r="E4" s="123"/>
      <c r="F4" s="123"/>
      <c r="G4" s="123"/>
    </row>
    <row r="5" spans="1:10" ht="15" customHeight="1">
      <c r="A5" s="251" t="s">
        <v>84</v>
      </c>
      <c r="B5" s="282" t="s">
        <v>76</v>
      </c>
      <c r="C5" s="282"/>
      <c r="D5" s="282"/>
      <c r="E5" s="282"/>
      <c r="F5" s="282"/>
      <c r="G5" s="282"/>
      <c r="H5" s="24"/>
      <c r="I5" s="24"/>
      <c r="J5" s="24"/>
    </row>
    <row r="6" spans="1:7" ht="15" customHeight="1">
      <c r="A6" s="278"/>
      <c r="B6" s="202" t="s">
        <v>23</v>
      </c>
      <c r="C6" s="202" t="s">
        <v>24</v>
      </c>
      <c r="D6" s="242" t="s">
        <v>25</v>
      </c>
      <c r="E6" s="242" t="s">
        <v>33</v>
      </c>
      <c r="F6" s="242" t="s">
        <v>26</v>
      </c>
      <c r="G6" s="242" t="s">
        <v>29</v>
      </c>
    </row>
    <row r="7" spans="1:7" ht="9" customHeight="1">
      <c r="A7" s="26"/>
      <c r="B7" s="27"/>
      <c r="C7" s="27"/>
      <c r="D7" s="28"/>
      <c r="E7" s="28"/>
      <c r="F7" s="28"/>
      <c r="G7" s="28"/>
    </row>
    <row r="8" spans="1:8" ht="9" customHeight="1">
      <c r="A8" s="283" t="s">
        <v>100</v>
      </c>
      <c r="B8" s="283"/>
      <c r="C8" s="283"/>
      <c r="D8" s="283"/>
      <c r="E8" s="283"/>
      <c r="F8" s="283"/>
      <c r="G8" s="283"/>
      <c r="H8" s="126"/>
    </row>
    <row r="9" spans="1:8" ht="7.5" customHeight="1">
      <c r="A9" s="38"/>
      <c r="B9" s="130"/>
      <c r="C9" s="130"/>
      <c r="D9" s="130"/>
      <c r="E9" s="130"/>
      <c r="F9" s="130"/>
      <c r="G9" s="130"/>
      <c r="H9" s="126"/>
    </row>
    <row r="10" spans="1:8" ht="9" customHeight="1">
      <c r="A10" s="35" t="s">
        <v>27</v>
      </c>
      <c r="B10" s="44">
        <v>1748</v>
      </c>
      <c r="C10" s="44">
        <v>1445</v>
      </c>
      <c r="D10" s="44">
        <v>2072</v>
      </c>
      <c r="E10" s="44">
        <v>5265</v>
      </c>
      <c r="F10" s="44">
        <v>8914</v>
      </c>
      <c r="G10" s="44">
        <v>14179</v>
      </c>
      <c r="H10" s="126"/>
    </row>
    <row r="11" spans="1:8" ht="9" customHeight="1">
      <c r="A11" s="35" t="s">
        <v>28</v>
      </c>
      <c r="B11" s="44">
        <v>4247</v>
      </c>
      <c r="C11" s="44">
        <v>2505</v>
      </c>
      <c r="D11" s="44">
        <v>2080</v>
      </c>
      <c r="E11" s="44">
        <v>8831</v>
      </c>
      <c r="F11" s="35">
        <v>637</v>
      </c>
      <c r="G11" s="44">
        <v>9469</v>
      </c>
      <c r="H11" s="126"/>
    </row>
    <row r="12" spans="1:8" ht="9" customHeight="1">
      <c r="A12" s="35" t="s">
        <v>112</v>
      </c>
      <c r="B12" s="44">
        <v>29852</v>
      </c>
      <c r="C12" s="44">
        <v>12645</v>
      </c>
      <c r="D12" s="44">
        <v>17029</v>
      </c>
      <c r="E12" s="44">
        <v>59525</v>
      </c>
      <c r="F12" s="44">
        <v>3927</v>
      </c>
      <c r="G12" s="44">
        <v>63452</v>
      </c>
      <c r="H12" s="126"/>
    </row>
    <row r="13" spans="1:8" ht="9" customHeight="1">
      <c r="A13" s="35" t="s">
        <v>113</v>
      </c>
      <c r="B13" s="44">
        <v>2337</v>
      </c>
      <c r="C13" s="44">
        <v>2717</v>
      </c>
      <c r="D13" s="44">
        <v>3614</v>
      </c>
      <c r="E13" s="44">
        <v>8668</v>
      </c>
      <c r="F13" s="44">
        <v>2352</v>
      </c>
      <c r="G13" s="44">
        <v>11020</v>
      </c>
      <c r="H13" s="126"/>
    </row>
    <row r="14" spans="1:8" ht="9" customHeight="1">
      <c r="A14" s="38" t="s">
        <v>29</v>
      </c>
      <c r="B14" s="49">
        <v>38184</v>
      </c>
      <c r="C14" s="49">
        <v>19312</v>
      </c>
      <c r="D14" s="49">
        <v>24794</v>
      </c>
      <c r="E14" s="49">
        <v>82290</v>
      </c>
      <c r="F14" s="49">
        <v>15830</v>
      </c>
      <c r="G14" s="49">
        <v>98120</v>
      </c>
      <c r="H14" s="126"/>
    </row>
    <row r="15" spans="1:8" ht="7.5" customHeight="1">
      <c r="A15" s="38"/>
      <c r="B15" s="130"/>
      <c r="C15" s="130"/>
      <c r="D15" s="130"/>
      <c r="E15" s="130"/>
      <c r="F15" s="130"/>
      <c r="G15" s="130"/>
      <c r="H15" s="126"/>
    </row>
    <row r="16" spans="1:8" ht="9" customHeight="1">
      <c r="A16" s="254" t="s">
        <v>101</v>
      </c>
      <c r="B16" s="254"/>
      <c r="C16" s="254"/>
      <c r="D16" s="254"/>
      <c r="E16" s="254"/>
      <c r="F16" s="254"/>
      <c r="G16" s="254"/>
      <c r="H16" s="126"/>
    </row>
    <row r="17" spans="1:8" ht="9" customHeight="1">
      <c r="A17" s="38"/>
      <c r="B17" s="130"/>
      <c r="C17" s="130"/>
      <c r="D17" s="130"/>
      <c r="E17" s="130"/>
      <c r="F17" s="130"/>
      <c r="G17" s="130"/>
      <c r="H17" s="126"/>
    </row>
    <row r="18" spans="1:8" ht="9" customHeight="1">
      <c r="A18" s="35" t="s">
        <v>27</v>
      </c>
      <c r="B18" s="115">
        <v>4.6</v>
      </c>
      <c r="C18" s="115">
        <v>7.5</v>
      </c>
      <c r="D18" s="115">
        <v>8.4</v>
      </c>
      <c r="E18" s="115">
        <v>6.4</v>
      </c>
      <c r="F18" s="115">
        <v>56.3</v>
      </c>
      <c r="G18" s="115">
        <v>14.5</v>
      </c>
      <c r="H18" s="126"/>
    </row>
    <row r="19" spans="1:8" ht="9" customHeight="1">
      <c r="A19" s="35" t="s">
        <v>28</v>
      </c>
      <c r="B19" s="115">
        <v>11.1</v>
      </c>
      <c r="C19" s="115">
        <v>13</v>
      </c>
      <c r="D19" s="115">
        <v>8.4</v>
      </c>
      <c r="E19" s="115">
        <v>10.7</v>
      </c>
      <c r="F19" s="115">
        <v>4</v>
      </c>
      <c r="G19" s="115">
        <v>9.7</v>
      </c>
      <c r="H19" s="126"/>
    </row>
    <row r="20" spans="1:8" ht="9" customHeight="1">
      <c r="A20" s="35" t="s">
        <v>112</v>
      </c>
      <c r="B20" s="115">
        <v>78.2</v>
      </c>
      <c r="C20" s="115">
        <v>65.5</v>
      </c>
      <c r="D20" s="115">
        <v>68.7</v>
      </c>
      <c r="E20" s="115">
        <v>72.3</v>
      </c>
      <c r="F20" s="115">
        <v>24.8</v>
      </c>
      <c r="G20" s="115">
        <v>64.7</v>
      </c>
      <c r="H20" s="126"/>
    </row>
    <row r="21" spans="1:8" ht="9" customHeight="1">
      <c r="A21" s="35" t="s">
        <v>113</v>
      </c>
      <c r="B21" s="115">
        <v>6.1</v>
      </c>
      <c r="C21" s="115">
        <v>14.1</v>
      </c>
      <c r="D21" s="115">
        <v>14.6</v>
      </c>
      <c r="E21" s="115">
        <v>10.5</v>
      </c>
      <c r="F21" s="115">
        <v>14.9</v>
      </c>
      <c r="G21" s="115">
        <v>11.2</v>
      </c>
      <c r="H21" s="126"/>
    </row>
    <row r="22" spans="1:8" ht="9" customHeight="1">
      <c r="A22" s="38" t="s">
        <v>29</v>
      </c>
      <c r="B22" s="119">
        <v>100</v>
      </c>
      <c r="C22" s="119">
        <v>100</v>
      </c>
      <c r="D22" s="119">
        <v>100</v>
      </c>
      <c r="E22" s="119">
        <v>100</v>
      </c>
      <c r="F22" s="119">
        <v>100</v>
      </c>
      <c r="G22" s="119">
        <v>100</v>
      </c>
      <c r="H22" s="126"/>
    </row>
    <row r="23" spans="1:8" ht="7.5" customHeight="1">
      <c r="A23" s="38"/>
      <c r="B23" s="130"/>
      <c r="C23" s="130"/>
      <c r="D23" s="130"/>
      <c r="E23" s="130"/>
      <c r="F23" s="130"/>
      <c r="G23" s="130"/>
      <c r="H23" s="126"/>
    </row>
    <row r="24" spans="1:8" ht="9" customHeight="1">
      <c r="A24" s="283" t="s">
        <v>102</v>
      </c>
      <c r="B24" s="283"/>
      <c r="C24" s="283"/>
      <c r="D24" s="283"/>
      <c r="E24" s="283"/>
      <c r="F24" s="283"/>
      <c r="G24" s="283"/>
      <c r="H24" s="126"/>
    </row>
    <row r="25" spans="1:8" ht="7.5" customHeight="1">
      <c r="A25" s="38"/>
      <c r="B25" s="130"/>
      <c r="C25" s="130"/>
      <c r="D25" s="130"/>
      <c r="E25" s="130"/>
      <c r="F25" s="130"/>
      <c r="G25" s="130"/>
      <c r="H25" s="126"/>
    </row>
    <row r="26" spans="1:8" ht="9" customHeight="1">
      <c r="A26" s="35" t="s">
        <v>27</v>
      </c>
      <c r="B26" s="44">
        <v>1367</v>
      </c>
      <c r="C26" s="44">
        <v>1206</v>
      </c>
      <c r="D26" s="44">
        <v>1839</v>
      </c>
      <c r="E26" s="44">
        <v>4411</v>
      </c>
      <c r="F26" s="44">
        <v>10198</v>
      </c>
      <c r="G26" s="44">
        <v>14609</v>
      </c>
      <c r="H26" s="126"/>
    </row>
    <row r="27" spans="1:8" ht="9" customHeight="1">
      <c r="A27" s="35" t="s">
        <v>28</v>
      </c>
      <c r="B27" s="44">
        <v>5510</v>
      </c>
      <c r="C27" s="44">
        <v>3245</v>
      </c>
      <c r="D27" s="44">
        <v>2290</v>
      </c>
      <c r="E27" s="44">
        <v>11044</v>
      </c>
      <c r="F27" s="35">
        <v>528</v>
      </c>
      <c r="G27" s="44">
        <v>11573</v>
      </c>
      <c r="H27" s="126"/>
    </row>
    <row r="28" spans="1:8" ht="9" customHeight="1">
      <c r="A28" s="35" t="s">
        <v>112</v>
      </c>
      <c r="B28" s="44">
        <v>33663</v>
      </c>
      <c r="C28" s="44">
        <v>14742</v>
      </c>
      <c r="D28" s="44">
        <v>16208</v>
      </c>
      <c r="E28" s="44">
        <v>64613</v>
      </c>
      <c r="F28" s="44">
        <v>4390</v>
      </c>
      <c r="G28" s="44">
        <v>69004</v>
      </c>
      <c r="H28" s="126"/>
    </row>
    <row r="29" spans="1:8" ht="9" customHeight="1">
      <c r="A29" s="35" t="s">
        <v>113</v>
      </c>
      <c r="B29" s="44">
        <v>2954</v>
      </c>
      <c r="C29" s="44">
        <v>2357</v>
      </c>
      <c r="D29" s="44">
        <v>3956</v>
      </c>
      <c r="E29" s="44">
        <v>9266</v>
      </c>
      <c r="F29" s="44">
        <v>2649</v>
      </c>
      <c r="G29" s="44">
        <v>11915</v>
      </c>
      <c r="H29" s="126"/>
    </row>
    <row r="30" spans="1:8" ht="9" customHeight="1">
      <c r="A30" s="38" t="s">
        <v>29</v>
      </c>
      <c r="B30" s="49">
        <v>43493</v>
      </c>
      <c r="C30" s="49">
        <v>21549</v>
      </c>
      <c r="D30" s="49">
        <v>24293</v>
      </c>
      <c r="E30" s="49">
        <v>89335</v>
      </c>
      <c r="F30" s="49">
        <v>17765</v>
      </c>
      <c r="G30" s="49">
        <v>107100</v>
      </c>
      <c r="H30" s="126"/>
    </row>
    <row r="31" spans="1:8" ht="7.5" customHeight="1">
      <c r="A31" s="38"/>
      <c r="B31" s="130"/>
      <c r="C31" s="130"/>
      <c r="D31" s="130"/>
      <c r="E31" s="130"/>
      <c r="F31" s="130"/>
      <c r="G31" s="130"/>
      <c r="H31" s="126"/>
    </row>
    <row r="32" spans="1:8" ht="9" customHeight="1">
      <c r="A32" s="254" t="s">
        <v>103</v>
      </c>
      <c r="B32" s="254"/>
      <c r="C32" s="254"/>
      <c r="D32" s="254"/>
      <c r="E32" s="254"/>
      <c r="F32" s="254"/>
      <c r="G32" s="254"/>
      <c r="H32" s="126"/>
    </row>
    <row r="33" spans="1:8" ht="9" customHeight="1">
      <c r="A33" s="38"/>
      <c r="B33" s="130"/>
      <c r="C33" s="130"/>
      <c r="D33" s="130"/>
      <c r="E33" s="130"/>
      <c r="F33" s="130"/>
      <c r="G33" s="130"/>
      <c r="H33" s="126"/>
    </row>
    <row r="34" spans="1:8" ht="9" customHeight="1">
      <c r="A34" s="35" t="s">
        <v>27</v>
      </c>
      <c r="B34" s="115">
        <v>3.1</v>
      </c>
      <c r="C34" s="115">
        <v>5.6</v>
      </c>
      <c r="D34" s="115">
        <v>7.6</v>
      </c>
      <c r="E34" s="115">
        <v>4.9</v>
      </c>
      <c r="F34" s="115">
        <v>57.4</v>
      </c>
      <c r="G34" s="115">
        <v>13.6</v>
      </c>
      <c r="H34" s="126"/>
    </row>
    <row r="35" spans="1:8" ht="9" customHeight="1">
      <c r="A35" s="35" t="s">
        <v>28</v>
      </c>
      <c r="B35" s="115">
        <v>12.7</v>
      </c>
      <c r="C35" s="115">
        <v>15.1</v>
      </c>
      <c r="D35" s="115">
        <v>9.4</v>
      </c>
      <c r="E35" s="115">
        <v>12.4</v>
      </c>
      <c r="F35" s="115">
        <v>3</v>
      </c>
      <c r="G35" s="115">
        <v>10.8</v>
      </c>
      <c r="H35" s="126"/>
    </row>
    <row r="36" spans="1:8" ht="9" customHeight="1">
      <c r="A36" s="35" t="s">
        <v>112</v>
      </c>
      <c r="B36" s="115">
        <v>77.4</v>
      </c>
      <c r="C36" s="115">
        <v>68.4</v>
      </c>
      <c r="D36" s="115">
        <v>66.7</v>
      </c>
      <c r="E36" s="115">
        <v>72.3</v>
      </c>
      <c r="F36" s="115">
        <v>24.7</v>
      </c>
      <c r="G36" s="115">
        <v>64.5</v>
      </c>
      <c r="H36" s="126"/>
    </row>
    <row r="37" spans="1:8" ht="9" customHeight="1">
      <c r="A37" s="35" t="s">
        <v>113</v>
      </c>
      <c r="B37" s="115">
        <v>6.8</v>
      </c>
      <c r="C37" s="115">
        <v>10.9</v>
      </c>
      <c r="D37" s="115">
        <v>16.3</v>
      </c>
      <c r="E37" s="115">
        <v>10.4</v>
      </c>
      <c r="F37" s="115">
        <v>14.9</v>
      </c>
      <c r="G37" s="115">
        <v>11.1</v>
      </c>
      <c r="H37" s="126"/>
    </row>
    <row r="38" spans="1:8" ht="9" customHeight="1">
      <c r="A38" s="38" t="s">
        <v>29</v>
      </c>
      <c r="B38" s="119">
        <v>100</v>
      </c>
      <c r="C38" s="119">
        <v>100</v>
      </c>
      <c r="D38" s="119">
        <v>100</v>
      </c>
      <c r="E38" s="119">
        <v>100</v>
      </c>
      <c r="F38" s="119">
        <v>100</v>
      </c>
      <c r="G38" s="119">
        <v>100</v>
      </c>
      <c r="H38" s="126"/>
    </row>
    <row r="39" spans="1:8" ht="7.5" customHeight="1">
      <c r="A39" s="35"/>
      <c r="B39" s="115"/>
      <c r="C39" s="115"/>
      <c r="D39" s="115"/>
      <c r="E39" s="115"/>
      <c r="F39" s="115"/>
      <c r="G39" s="115"/>
      <c r="H39" s="126"/>
    </row>
    <row r="40" spans="1:8" s="134" customFormat="1" ht="9" customHeight="1">
      <c r="A40" s="283" t="s">
        <v>105</v>
      </c>
      <c r="B40" s="283"/>
      <c r="C40" s="283"/>
      <c r="D40" s="283"/>
      <c r="E40" s="283"/>
      <c r="F40" s="283"/>
      <c r="G40" s="283"/>
      <c r="H40" s="44"/>
    </row>
    <row r="41" spans="1:8" ht="9" customHeight="1">
      <c r="A41" s="35"/>
      <c r="B41" s="115"/>
      <c r="C41" s="115"/>
      <c r="D41" s="115"/>
      <c r="E41" s="115"/>
      <c r="F41" s="115"/>
      <c r="G41" s="115"/>
      <c r="H41" s="126"/>
    </row>
    <row r="42" spans="1:10" ht="9" customHeight="1">
      <c r="A42" s="35" t="s">
        <v>106</v>
      </c>
      <c r="B42" s="44">
        <v>1846</v>
      </c>
      <c r="C42" s="44">
        <v>1049</v>
      </c>
      <c r="D42" s="44">
        <v>2307</v>
      </c>
      <c r="E42" s="44">
        <v>5202</v>
      </c>
      <c r="F42" s="44">
        <v>10252</v>
      </c>
      <c r="G42" s="44">
        <v>15454</v>
      </c>
      <c r="H42" s="119"/>
      <c r="I42" s="119"/>
      <c r="J42" s="119"/>
    </row>
    <row r="43" spans="1:10" ht="9" customHeight="1">
      <c r="A43" s="35" t="s">
        <v>107</v>
      </c>
      <c r="B43" s="44">
        <v>4611</v>
      </c>
      <c r="C43" s="44">
        <v>3088</v>
      </c>
      <c r="D43" s="44">
        <v>1854</v>
      </c>
      <c r="E43" s="44">
        <v>9552</v>
      </c>
      <c r="F43" s="44">
        <v>616</v>
      </c>
      <c r="G43" s="44">
        <v>10168</v>
      </c>
      <c r="H43" s="119"/>
      <c r="I43" s="119"/>
      <c r="J43" s="119"/>
    </row>
    <row r="44" spans="1:10" ht="9" customHeight="1">
      <c r="A44" s="35" t="s">
        <v>108</v>
      </c>
      <c r="B44" s="44">
        <v>33057</v>
      </c>
      <c r="C44" s="44">
        <v>14583</v>
      </c>
      <c r="D44" s="44">
        <v>17284</v>
      </c>
      <c r="E44" s="44">
        <v>64924</v>
      </c>
      <c r="F44" s="44">
        <v>4801</v>
      </c>
      <c r="G44" s="44">
        <v>69725</v>
      </c>
      <c r="H44" s="119"/>
      <c r="I44" s="119"/>
      <c r="J44" s="119"/>
    </row>
    <row r="45" spans="1:10" ht="9" customHeight="1">
      <c r="A45" s="35" t="s">
        <v>109</v>
      </c>
      <c r="B45" s="44">
        <v>3041</v>
      </c>
      <c r="C45" s="44">
        <v>2486</v>
      </c>
      <c r="D45" s="44">
        <v>4555</v>
      </c>
      <c r="E45" s="44">
        <v>10082</v>
      </c>
      <c r="F45" s="44">
        <v>2467</v>
      </c>
      <c r="G45" s="44">
        <v>12549</v>
      </c>
      <c r="H45" s="119"/>
      <c r="I45" s="119"/>
      <c r="J45" s="119"/>
    </row>
    <row r="46" spans="1:8" ht="9" customHeight="1">
      <c r="A46" s="128" t="s">
        <v>110</v>
      </c>
      <c r="B46" s="49">
        <v>42554</v>
      </c>
      <c r="C46" s="49">
        <v>21206</v>
      </c>
      <c r="D46" s="49">
        <v>25999</v>
      </c>
      <c r="E46" s="49">
        <v>89759</v>
      </c>
      <c r="F46" s="49">
        <v>18136</v>
      </c>
      <c r="G46" s="49">
        <v>107895</v>
      </c>
      <c r="H46" s="119"/>
    </row>
    <row r="47" spans="1:8" ht="7.5" customHeight="1">
      <c r="A47" s="128"/>
      <c r="B47" s="129"/>
      <c r="C47" s="129"/>
      <c r="D47" s="129"/>
      <c r="E47" s="129"/>
      <c r="F47" s="129"/>
      <c r="G47" s="129"/>
      <c r="H47" s="126"/>
    </row>
    <row r="48" spans="1:8" ht="9" customHeight="1">
      <c r="A48" s="254" t="s">
        <v>111</v>
      </c>
      <c r="B48" s="254"/>
      <c r="C48" s="254"/>
      <c r="D48" s="254"/>
      <c r="E48" s="254"/>
      <c r="F48" s="254"/>
      <c r="G48" s="254"/>
      <c r="H48" s="126"/>
    </row>
    <row r="49" spans="1:8" ht="9" customHeight="1">
      <c r="A49" s="128"/>
      <c r="B49" s="129"/>
      <c r="C49" s="129"/>
      <c r="D49" s="129"/>
      <c r="E49" s="129"/>
      <c r="F49" s="129"/>
      <c r="G49" s="129"/>
      <c r="H49" s="126"/>
    </row>
    <row r="50" spans="1:8" ht="9" customHeight="1">
      <c r="A50" s="35" t="s">
        <v>106</v>
      </c>
      <c r="B50" s="115">
        <v>4.3</v>
      </c>
      <c r="C50" s="115">
        <v>4.9</v>
      </c>
      <c r="D50" s="115">
        <v>8.9</v>
      </c>
      <c r="E50" s="115">
        <v>5.8</v>
      </c>
      <c r="F50" s="115">
        <v>56.5</v>
      </c>
      <c r="G50" s="115">
        <v>14.3</v>
      </c>
      <c r="H50" s="126"/>
    </row>
    <row r="51" spans="1:8" ht="9" customHeight="1">
      <c r="A51" s="35" t="s">
        <v>107</v>
      </c>
      <c r="B51" s="115">
        <v>10.8</v>
      </c>
      <c r="C51" s="115">
        <v>14.6</v>
      </c>
      <c r="D51" s="115">
        <v>7.1</v>
      </c>
      <c r="E51" s="115">
        <v>10.6</v>
      </c>
      <c r="F51" s="115">
        <v>3.4</v>
      </c>
      <c r="G51" s="115">
        <v>9.4</v>
      </c>
      <c r="H51" s="126"/>
    </row>
    <row r="52" spans="1:8" ht="9" customHeight="1">
      <c r="A52" s="35" t="s">
        <v>108</v>
      </c>
      <c r="B52" s="115">
        <v>77.7</v>
      </c>
      <c r="C52" s="115">
        <v>68.8</v>
      </c>
      <c r="D52" s="115">
        <v>66.5</v>
      </c>
      <c r="E52" s="115">
        <v>72.3</v>
      </c>
      <c r="F52" s="115">
        <v>26.5</v>
      </c>
      <c r="G52" s="115">
        <v>64.6</v>
      </c>
      <c r="H52" s="126"/>
    </row>
    <row r="53" spans="1:8" ht="9" customHeight="1">
      <c r="A53" s="35" t="s">
        <v>109</v>
      </c>
      <c r="B53" s="115">
        <v>7.1</v>
      </c>
      <c r="C53" s="115">
        <v>11.7</v>
      </c>
      <c r="D53" s="115">
        <v>17.5</v>
      </c>
      <c r="E53" s="115">
        <v>11.2</v>
      </c>
      <c r="F53" s="115">
        <v>13.6</v>
      </c>
      <c r="G53" s="115">
        <v>11.6</v>
      </c>
      <c r="H53" s="126"/>
    </row>
    <row r="54" spans="1:7" ht="9" customHeight="1">
      <c r="A54" s="38" t="s">
        <v>110</v>
      </c>
      <c r="B54" s="119">
        <v>100</v>
      </c>
      <c r="C54" s="119">
        <v>100</v>
      </c>
      <c r="D54" s="119">
        <v>100</v>
      </c>
      <c r="E54" s="119">
        <v>100</v>
      </c>
      <c r="F54" s="119">
        <v>100</v>
      </c>
      <c r="G54" s="119">
        <v>100</v>
      </c>
    </row>
    <row r="55" spans="1:7" ht="7.5" customHeight="1">
      <c r="A55" s="38"/>
      <c r="B55" s="119"/>
      <c r="C55" s="119"/>
      <c r="D55" s="119"/>
      <c r="E55" s="119"/>
      <c r="F55" s="119"/>
      <c r="G55" s="119"/>
    </row>
    <row r="56" spans="1:7" s="26" customFormat="1" ht="9" customHeight="1">
      <c r="A56" s="128"/>
      <c r="B56" s="186"/>
      <c r="C56" s="187" t="s">
        <v>139</v>
      </c>
      <c r="D56" s="187"/>
      <c r="E56" s="186"/>
      <c r="F56" s="186"/>
      <c r="G56" s="186"/>
    </row>
    <row r="57" spans="1:7" ht="7.5" customHeight="1">
      <c r="A57" s="128"/>
      <c r="B57" s="186"/>
      <c r="C57" s="187"/>
      <c r="D57" s="187"/>
      <c r="E57" s="186"/>
      <c r="F57" s="186"/>
      <c r="G57" s="186"/>
    </row>
    <row r="58" spans="1:7" ht="9" customHeight="1">
      <c r="A58" s="35" t="s">
        <v>106</v>
      </c>
      <c r="B58" s="190">
        <v>1720</v>
      </c>
      <c r="C58" s="190">
        <v>1219</v>
      </c>
      <c r="D58" s="190">
        <v>2413</v>
      </c>
      <c r="E58" s="190">
        <v>5352</v>
      </c>
      <c r="F58" s="190">
        <v>10987</v>
      </c>
      <c r="G58" s="190">
        <v>16339</v>
      </c>
    </row>
    <row r="59" spans="1:7" ht="9" customHeight="1">
      <c r="A59" s="35" t="s">
        <v>107</v>
      </c>
      <c r="B59" s="190">
        <v>4235</v>
      </c>
      <c r="C59" s="190">
        <v>3285</v>
      </c>
      <c r="D59" s="190">
        <v>1812</v>
      </c>
      <c r="E59" s="190">
        <v>9332</v>
      </c>
      <c r="F59" s="190">
        <v>564</v>
      </c>
      <c r="G59" s="190">
        <v>9897</v>
      </c>
    </row>
    <row r="60" spans="1:7" ht="9" customHeight="1">
      <c r="A60" s="35" t="s">
        <v>108</v>
      </c>
      <c r="B60" s="190">
        <v>33511</v>
      </c>
      <c r="C60" s="190">
        <v>16796</v>
      </c>
      <c r="D60" s="190">
        <v>18499</v>
      </c>
      <c r="E60" s="190">
        <v>68806</v>
      </c>
      <c r="F60" s="190">
        <v>4649</v>
      </c>
      <c r="G60" s="190">
        <v>73455</v>
      </c>
    </row>
    <row r="61" spans="1:7" ht="9" customHeight="1">
      <c r="A61" s="35" t="s">
        <v>109</v>
      </c>
      <c r="B61" s="190">
        <v>3386</v>
      </c>
      <c r="C61" s="190">
        <v>2231</v>
      </c>
      <c r="D61" s="190">
        <v>4346</v>
      </c>
      <c r="E61" s="190">
        <v>9962</v>
      </c>
      <c r="F61" s="190">
        <v>2716</v>
      </c>
      <c r="G61" s="190">
        <v>12678</v>
      </c>
    </row>
    <row r="62" spans="1:7" ht="9" customHeight="1">
      <c r="A62" s="128" t="s">
        <v>110</v>
      </c>
      <c r="B62" s="48">
        <v>42852</v>
      </c>
      <c r="C62" s="48">
        <v>23530</v>
      </c>
      <c r="D62" s="48">
        <v>27071</v>
      </c>
      <c r="E62" s="48">
        <v>93453</v>
      </c>
      <c r="F62" s="48">
        <v>18916</v>
      </c>
      <c r="G62" s="48">
        <v>112369</v>
      </c>
    </row>
    <row r="63" spans="1:7" ht="7.5" customHeight="1">
      <c r="A63" s="128"/>
      <c r="B63" s="187"/>
      <c r="C63" s="187"/>
      <c r="D63" s="187"/>
      <c r="E63" s="186"/>
      <c r="F63" s="186"/>
      <c r="G63" s="186"/>
    </row>
    <row r="64" spans="1:7" ht="9" customHeight="1">
      <c r="A64" s="128"/>
      <c r="B64" s="187"/>
      <c r="C64" s="187" t="s">
        <v>140</v>
      </c>
      <c r="D64" s="187"/>
      <c r="E64" s="186"/>
      <c r="F64" s="186"/>
      <c r="G64" s="186"/>
    </row>
    <row r="65" spans="1:7" ht="7.5" customHeight="1">
      <c r="A65" s="128"/>
      <c r="B65" s="187"/>
      <c r="C65" s="187"/>
      <c r="D65" s="187"/>
      <c r="E65" s="186"/>
      <c r="F65" s="186"/>
      <c r="G65" s="186"/>
    </row>
    <row r="66" spans="1:7" ht="9" customHeight="1">
      <c r="A66" s="35" t="s">
        <v>106</v>
      </c>
      <c r="B66" s="187">
        <v>4</v>
      </c>
      <c r="C66" s="187">
        <v>5.2</v>
      </c>
      <c r="D66" s="187">
        <v>8.9</v>
      </c>
      <c r="E66" s="187">
        <v>5.7</v>
      </c>
      <c r="F66" s="187">
        <v>58</v>
      </c>
      <c r="G66" s="187">
        <v>14.5</v>
      </c>
    </row>
    <row r="67" spans="1:7" ht="9" customHeight="1">
      <c r="A67" s="35" t="s">
        <v>107</v>
      </c>
      <c r="B67" s="187">
        <v>9.9</v>
      </c>
      <c r="C67" s="187">
        <v>14</v>
      </c>
      <c r="D67" s="187">
        <v>6.7</v>
      </c>
      <c r="E67" s="187">
        <v>10</v>
      </c>
      <c r="F67" s="187">
        <v>3</v>
      </c>
      <c r="G67" s="187">
        <v>8.8</v>
      </c>
    </row>
    <row r="68" spans="1:7" ht="9" customHeight="1">
      <c r="A68" s="35" t="s">
        <v>108</v>
      </c>
      <c r="B68" s="187">
        <v>78.2</v>
      </c>
      <c r="C68" s="187">
        <v>71.3</v>
      </c>
      <c r="D68" s="187">
        <v>68.3</v>
      </c>
      <c r="E68" s="187">
        <v>73.6</v>
      </c>
      <c r="F68" s="187">
        <v>24.6</v>
      </c>
      <c r="G68" s="187">
        <v>65.4</v>
      </c>
    </row>
    <row r="69" spans="1:7" ht="9" customHeight="1">
      <c r="A69" s="35" t="s">
        <v>109</v>
      </c>
      <c r="B69" s="115">
        <v>7.9</v>
      </c>
      <c r="C69" s="115">
        <v>9.5</v>
      </c>
      <c r="D69" s="115">
        <v>16.1</v>
      </c>
      <c r="E69" s="115">
        <v>10.7</v>
      </c>
      <c r="F69" s="115">
        <v>14.4</v>
      </c>
      <c r="G69" s="115">
        <v>11.3</v>
      </c>
    </row>
    <row r="70" spans="1:7" s="102" customFormat="1" ht="9" customHeight="1">
      <c r="A70" s="128" t="s">
        <v>110</v>
      </c>
      <c r="B70" s="188">
        <v>100</v>
      </c>
      <c r="C70" s="188">
        <v>100</v>
      </c>
      <c r="D70" s="188">
        <v>100</v>
      </c>
      <c r="E70" s="188">
        <v>100</v>
      </c>
      <c r="F70" s="188">
        <v>100</v>
      </c>
      <c r="G70" s="119">
        <v>100</v>
      </c>
    </row>
    <row r="71" spans="1:7" s="102" customFormat="1" ht="9" customHeight="1">
      <c r="A71" s="57"/>
      <c r="B71" s="123"/>
      <c r="C71" s="123"/>
      <c r="D71" s="123"/>
      <c r="E71" s="123"/>
      <c r="F71" s="123"/>
      <c r="G71" s="189"/>
    </row>
    <row r="72" spans="1:7" s="102" customFormat="1" ht="6.75" customHeight="1">
      <c r="A72" s="128"/>
      <c r="B72" s="73"/>
      <c r="C72" s="73"/>
      <c r="D72" s="73"/>
      <c r="E72" s="73"/>
      <c r="F72" s="73"/>
      <c r="G72" s="49"/>
    </row>
    <row r="73" spans="1:7" s="102" customFormat="1" ht="9" customHeight="1">
      <c r="A73" s="46" t="s">
        <v>159</v>
      </c>
      <c r="B73" s="73"/>
      <c r="C73" s="73"/>
      <c r="D73" s="73"/>
      <c r="E73" s="73"/>
      <c r="F73" s="73"/>
      <c r="G73" s="49"/>
    </row>
    <row r="74" spans="1:7" s="35" customFormat="1" ht="9" customHeight="1">
      <c r="A74" s="35" t="s">
        <v>154</v>
      </c>
      <c r="G74" s="136"/>
    </row>
    <row r="75" spans="1:7" ht="9" customHeight="1">
      <c r="A75" s="35" t="s">
        <v>122</v>
      </c>
      <c r="B75" s="35"/>
      <c r="C75" s="35"/>
      <c r="D75" s="35"/>
      <c r="E75" s="35"/>
      <c r="F75" s="35"/>
      <c r="G75" s="136"/>
    </row>
    <row r="76" spans="1:7" ht="9" customHeight="1">
      <c r="A76" s="73"/>
      <c r="B76" s="73"/>
      <c r="C76" s="73"/>
      <c r="D76" s="73"/>
      <c r="E76" s="73"/>
      <c r="F76" s="73"/>
      <c r="G76" s="136"/>
    </row>
    <row r="77" spans="1:7" ht="9" customHeight="1">
      <c r="A77" s="73"/>
      <c r="B77" s="73"/>
      <c r="C77" s="73"/>
      <c r="D77" s="73"/>
      <c r="E77" s="73"/>
      <c r="F77" s="73"/>
      <c r="G77" s="136"/>
    </row>
    <row r="78" spans="1:7" ht="9" customHeight="1">
      <c r="A78" s="73"/>
      <c r="B78" s="73"/>
      <c r="C78" s="73"/>
      <c r="D78" s="73"/>
      <c r="E78" s="73"/>
      <c r="F78" s="73"/>
      <c r="G78" s="136"/>
    </row>
    <row r="79" spans="1:7" ht="9" customHeight="1">
      <c r="A79" s="73"/>
      <c r="B79" s="73"/>
      <c r="C79" s="73"/>
      <c r="D79" s="73"/>
      <c r="E79" s="73"/>
      <c r="F79" s="73"/>
      <c r="G79" s="136"/>
    </row>
    <row r="80" spans="1:7" ht="9" customHeight="1">
      <c r="A80" s="73"/>
      <c r="B80" s="73"/>
      <c r="C80" s="73"/>
      <c r="D80" s="73"/>
      <c r="E80" s="73"/>
      <c r="F80" s="73"/>
      <c r="G80" s="136"/>
    </row>
    <row r="81" spans="1:7" ht="9" customHeight="1">
      <c r="A81" s="73"/>
      <c r="B81" s="73"/>
      <c r="C81" s="73"/>
      <c r="D81" s="73"/>
      <c r="E81" s="73"/>
      <c r="F81" s="73"/>
      <c r="G81" s="136"/>
    </row>
    <row r="82" spans="1:7" ht="9" customHeight="1">
      <c r="A82" s="73"/>
      <c r="B82" s="73"/>
      <c r="C82" s="73"/>
      <c r="D82" s="73"/>
      <c r="E82" s="73"/>
      <c r="F82" s="73"/>
      <c r="G82" s="136"/>
    </row>
    <row r="83" ht="9" customHeight="1"/>
    <row r="84" ht="9" customHeight="1"/>
    <row r="85" ht="9" customHeight="1"/>
    <row r="86" ht="9" customHeight="1"/>
    <row r="87" spans="1:7" ht="9" customHeight="1">
      <c r="A87" s="102"/>
      <c r="B87" s="102"/>
      <c r="C87" s="102"/>
      <c r="D87" s="102"/>
      <c r="E87" s="102"/>
      <c r="F87" s="102"/>
      <c r="G87" s="102"/>
    </row>
    <row r="88" ht="9" customHeight="1"/>
    <row r="89" ht="9" customHeight="1"/>
    <row r="90" ht="9" customHeight="1"/>
    <row r="91" ht="9" customHeight="1"/>
    <row r="92" ht="9" customHeight="1"/>
  </sheetData>
  <mergeCells count="10">
    <mergeCell ref="A24:G24"/>
    <mergeCell ref="A32:G32"/>
    <mergeCell ref="A40:G40"/>
    <mergeCell ref="A48:G48"/>
    <mergeCell ref="A8:G8"/>
    <mergeCell ref="A16:G16"/>
    <mergeCell ref="A1:G1"/>
    <mergeCell ref="A3:G3"/>
    <mergeCell ref="A5:A6"/>
    <mergeCell ref="B5:G5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1"/>
  <headerFooter alignWithMargins="0">
    <oddFooter>&amp;C243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77"/>
  <sheetViews>
    <sheetView tabSelected="1" zoomScale="120" zoomScaleNormal="120" workbookViewId="0" topLeftCell="A1">
      <selection activeCell="A1" sqref="A1:F1"/>
    </sheetView>
  </sheetViews>
  <sheetFormatPr defaultColWidth="9.140625" defaultRowHeight="12.75"/>
  <cols>
    <col min="1" max="1" width="27.7109375" style="0" customWidth="1"/>
    <col min="2" max="2" width="12.140625" style="0" customWidth="1"/>
    <col min="3" max="3" width="12.421875" style="0" customWidth="1"/>
    <col min="4" max="4" width="12.8515625" style="0" customWidth="1"/>
    <col min="5" max="6" width="12.140625" style="0" customWidth="1"/>
    <col min="16" max="16" width="11.8515625" style="0" bestFit="1" customWidth="1"/>
  </cols>
  <sheetData>
    <row r="1" spans="1:6" ht="12.75">
      <c r="A1" s="255" t="s">
        <v>132</v>
      </c>
      <c r="B1" s="255"/>
      <c r="C1" s="255"/>
      <c r="D1" s="255"/>
      <c r="E1" s="255"/>
      <c r="F1" s="255"/>
    </row>
    <row r="2" spans="1:6" ht="18" customHeight="1">
      <c r="A2" s="5"/>
      <c r="B2" s="5"/>
      <c r="C2" s="5"/>
      <c r="D2" s="5"/>
      <c r="E2" s="5"/>
      <c r="F2" s="5"/>
    </row>
    <row r="3" spans="1:6" ht="12.75">
      <c r="A3" s="1" t="s">
        <v>149</v>
      </c>
      <c r="B3" s="2"/>
      <c r="C3" s="2"/>
      <c r="D3" s="2"/>
      <c r="E3" s="2"/>
      <c r="F3" s="2"/>
    </row>
    <row r="4" spans="1:6" ht="9" customHeight="1">
      <c r="A4" s="3"/>
      <c r="B4" s="3"/>
      <c r="C4" s="3"/>
      <c r="D4" s="3"/>
      <c r="E4" s="3"/>
      <c r="F4" s="3"/>
    </row>
    <row r="5" spans="1:6" ht="21" customHeight="1">
      <c r="A5" s="251" t="s">
        <v>77</v>
      </c>
      <c r="B5" s="288" t="s">
        <v>93</v>
      </c>
      <c r="C5" s="288"/>
      <c r="D5" s="286" t="s">
        <v>46</v>
      </c>
      <c r="E5" s="286" t="s">
        <v>119</v>
      </c>
      <c r="F5" s="286" t="s">
        <v>47</v>
      </c>
    </row>
    <row r="6" spans="1:6" ht="20.25" customHeight="1">
      <c r="A6" s="289"/>
      <c r="B6" s="202" t="s">
        <v>127</v>
      </c>
      <c r="C6" s="202" t="s">
        <v>128</v>
      </c>
      <c r="D6" s="287"/>
      <c r="E6" s="287"/>
      <c r="F6" s="287"/>
    </row>
    <row r="7" spans="1:6" ht="9" customHeight="1">
      <c r="A7" s="5"/>
      <c r="B7" s="5"/>
      <c r="C7" s="5"/>
      <c r="D7" s="5"/>
      <c r="E7" s="5"/>
      <c r="F7" s="5"/>
    </row>
    <row r="8" spans="1:6" ht="9" customHeight="1">
      <c r="A8" s="43">
        <v>1998</v>
      </c>
      <c r="B8" s="11">
        <v>32.8</v>
      </c>
      <c r="C8" s="11">
        <v>40.4</v>
      </c>
      <c r="D8" s="29">
        <v>125.51591348526708</v>
      </c>
      <c r="E8" s="31">
        <v>1.4521377395205284</v>
      </c>
      <c r="F8" s="29">
        <v>239.97404100316206</v>
      </c>
    </row>
    <row r="9" spans="1:6" ht="9" customHeight="1">
      <c r="A9" s="43">
        <v>1999</v>
      </c>
      <c r="B9" s="11">
        <v>33.1</v>
      </c>
      <c r="C9" s="11">
        <v>41.7</v>
      </c>
      <c r="D9" s="5">
        <v>129</v>
      </c>
      <c r="E9" s="31">
        <v>1.4939273399738768</v>
      </c>
      <c r="F9" s="5">
        <v>247</v>
      </c>
    </row>
    <row r="10" spans="1:6" ht="9" customHeight="1">
      <c r="A10" s="43">
        <v>2000</v>
      </c>
      <c r="B10" s="11">
        <v>34.8</v>
      </c>
      <c r="C10" s="11">
        <v>42.7</v>
      </c>
      <c r="D10" s="29">
        <v>138.357674917356</v>
      </c>
      <c r="E10" s="31">
        <v>1.6373960867306137</v>
      </c>
      <c r="F10" s="5">
        <v>266</v>
      </c>
    </row>
    <row r="11" spans="1:6" ht="9" customHeight="1">
      <c r="A11" s="43">
        <v>2001</v>
      </c>
      <c r="B11" s="11">
        <v>35.4</v>
      </c>
      <c r="C11" s="11">
        <v>43.2</v>
      </c>
      <c r="D11" s="29">
        <v>143.4727</v>
      </c>
      <c r="E11" s="31">
        <v>1.7164140782680206</v>
      </c>
      <c r="F11" s="29">
        <v>271.3761943155384</v>
      </c>
    </row>
    <row r="12" spans="1:6" ht="9" customHeight="1">
      <c r="A12" s="43">
        <v>2002</v>
      </c>
      <c r="B12" s="11">
        <v>33.3</v>
      </c>
      <c r="C12" s="11">
        <v>39.6</v>
      </c>
      <c r="D12" s="29">
        <v>143.10673544649464</v>
      </c>
      <c r="E12" s="31">
        <v>1.6833535975846317</v>
      </c>
      <c r="F12" s="29">
        <v>272.22206864689025</v>
      </c>
    </row>
    <row r="13" spans="1:6" ht="9" customHeight="1">
      <c r="A13" s="43">
        <v>2003</v>
      </c>
      <c r="B13" s="11">
        <v>31.9</v>
      </c>
      <c r="C13" s="11">
        <v>39.6</v>
      </c>
      <c r="D13" s="29">
        <f>82724652/57604658*100</f>
        <v>143.60757423470858</v>
      </c>
      <c r="E13" s="31">
        <f>(344413317/(57604658*(365-7)))*100</f>
        <v>1.6700878104482106</v>
      </c>
      <c r="F13" s="29">
        <f>82724652/301318.38</f>
        <v>274.5423362491196</v>
      </c>
    </row>
    <row r="14" spans="1:6" ht="9" customHeight="1">
      <c r="A14" s="43">
        <v>2004</v>
      </c>
      <c r="B14" s="11">
        <v>32.5</v>
      </c>
      <c r="C14" s="11">
        <v>39.8</v>
      </c>
      <c r="D14" s="29">
        <f>85956568/58175310*100</f>
        <v>147.75437896248428</v>
      </c>
      <c r="E14" s="31">
        <f>(345616227/(58175310*(365-6.3)))*100</f>
        <v>1.6562429472494917</v>
      </c>
      <c r="F14" s="29">
        <f>85956568/301318.38</f>
        <v>285.2682534666488</v>
      </c>
    </row>
    <row r="15" spans="1:6" ht="9" customHeight="1">
      <c r="A15" s="43">
        <v>2005</v>
      </c>
      <c r="B15" s="11">
        <v>32.2</v>
      </c>
      <c r="C15" s="11">
        <v>40.1</v>
      </c>
      <c r="D15" s="29">
        <v>150</v>
      </c>
      <c r="E15" s="31">
        <v>1.685731932979357</v>
      </c>
      <c r="F15" s="29">
        <v>293.1563472948354</v>
      </c>
    </row>
    <row r="16" spans="1:6" ht="9" customHeight="1">
      <c r="A16" s="43">
        <v>2006</v>
      </c>
      <c r="B16" s="146">
        <v>32.6</v>
      </c>
      <c r="C16" s="146">
        <v>40.8</v>
      </c>
      <c r="D16" s="147">
        <v>157.3522304698019</v>
      </c>
      <c r="E16" s="148">
        <v>1.7311052843108938</v>
      </c>
      <c r="F16" s="149">
        <v>308.7729176476452</v>
      </c>
    </row>
    <row r="17" spans="1:11" ht="9" customHeight="1">
      <c r="A17" s="12"/>
      <c r="B17" s="5"/>
      <c r="C17" s="5"/>
      <c r="D17" s="29"/>
      <c r="E17" s="31"/>
      <c r="F17" s="5"/>
      <c r="K17" s="95"/>
    </row>
    <row r="18" spans="1:11" ht="9" customHeight="1">
      <c r="A18" s="285" t="s">
        <v>138</v>
      </c>
      <c r="B18" s="285"/>
      <c r="C18" s="285"/>
      <c r="D18" s="285"/>
      <c r="E18" s="285"/>
      <c r="F18" s="285"/>
      <c r="K18" s="95"/>
    </row>
    <row r="19" spans="1:16" ht="9" customHeight="1">
      <c r="A19" s="5"/>
      <c r="B19" s="5"/>
      <c r="C19" s="5"/>
      <c r="D19" s="85"/>
      <c r="E19" s="86"/>
      <c r="F19" s="85"/>
      <c r="G19" s="84"/>
      <c r="K19" s="95"/>
      <c r="P19" s="15"/>
    </row>
    <row r="20" spans="1:17" ht="9" customHeight="1">
      <c r="A20" s="138" t="s">
        <v>1</v>
      </c>
      <c r="B20" s="181">
        <v>22.7</v>
      </c>
      <c r="C20" s="181">
        <v>26.5</v>
      </c>
      <c r="D20" s="82">
        <v>76.15456552728239</v>
      </c>
      <c r="E20" s="148">
        <v>0.6531449202365618</v>
      </c>
      <c r="F20" s="149">
        <v>131.9464729006561</v>
      </c>
      <c r="G20" s="82"/>
      <c r="H20" s="82"/>
      <c r="I20" s="15"/>
      <c r="J20" s="15"/>
      <c r="K20" s="96"/>
      <c r="L20" s="15"/>
      <c r="M20" s="82"/>
      <c r="N20" s="74"/>
      <c r="O20" s="82"/>
      <c r="P20" s="15"/>
      <c r="Q20" s="98"/>
    </row>
    <row r="21" spans="1:17" ht="9" customHeight="1">
      <c r="A21" s="138" t="s">
        <v>114</v>
      </c>
      <c r="B21" s="181">
        <v>28.1</v>
      </c>
      <c r="C21" s="181">
        <v>37.3</v>
      </c>
      <c r="D21" s="82">
        <v>667.6414323022091</v>
      </c>
      <c r="E21" s="148">
        <v>6.870866117166619</v>
      </c>
      <c r="F21" s="149">
        <v>257.74628896434217</v>
      </c>
      <c r="G21" s="82"/>
      <c r="H21" s="82"/>
      <c r="I21" s="15"/>
      <c r="J21" s="15"/>
      <c r="K21" s="96"/>
      <c r="L21" s="15"/>
      <c r="M21" s="82"/>
      <c r="N21" s="74"/>
      <c r="O21" s="82"/>
      <c r="P21" s="15"/>
      <c r="Q21" s="98"/>
    </row>
    <row r="22" spans="1:17" ht="9" customHeight="1">
      <c r="A22" s="138" t="s">
        <v>3</v>
      </c>
      <c r="B22" s="181">
        <v>34.1</v>
      </c>
      <c r="C22" s="181">
        <v>38.2</v>
      </c>
      <c r="D22" s="82">
        <v>111.25406874591259</v>
      </c>
      <c r="E22" s="148">
        <v>0.8278340844879492</v>
      </c>
      <c r="F22" s="149">
        <v>449.551980488459</v>
      </c>
      <c r="G22" s="15"/>
      <c r="H22" s="82"/>
      <c r="I22" s="15"/>
      <c r="J22" s="15"/>
      <c r="K22" s="96"/>
      <c r="L22" s="15"/>
      <c r="M22" s="82"/>
      <c r="N22" s="74"/>
      <c r="O22" s="82"/>
      <c r="P22" s="15"/>
      <c r="Q22" s="98"/>
    </row>
    <row r="23" spans="1:17" ht="9" customHeight="1">
      <c r="A23" s="138" t="s">
        <v>4</v>
      </c>
      <c r="B23" s="181">
        <v>35.7</v>
      </c>
      <c r="C23" s="181">
        <v>60</v>
      </c>
      <c r="D23" s="82">
        <v>821.9190145214725</v>
      </c>
      <c r="E23" s="148">
        <v>11.616997778121593</v>
      </c>
      <c r="F23" s="149">
        <v>608.4389298895701</v>
      </c>
      <c r="G23" s="82"/>
      <c r="H23" s="82"/>
      <c r="I23" s="15"/>
      <c r="J23" s="15"/>
      <c r="K23" s="96"/>
      <c r="L23" s="15"/>
      <c r="M23" s="82"/>
      <c r="N23" s="74"/>
      <c r="O23" s="82"/>
      <c r="P23" s="15"/>
      <c r="Q23" s="98"/>
    </row>
    <row r="24" spans="1:17" s="32" customFormat="1" ht="9" customHeight="1">
      <c r="A24" s="140" t="s">
        <v>115</v>
      </c>
      <c r="B24" s="182">
        <v>37.7</v>
      </c>
      <c r="C24" s="182">
        <v>59.8</v>
      </c>
      <c r="D24" s="82">
        <v>1069.2075479338341</v>
      </c>
      <c r="E24" s="150">
        <v>15.396957060146669</v>
      </c>
      <c r="F24" s="151">
        <v>713.6459583346847</v>
      </c>
      <c r="G24" s="31"/>
      <c r="H24" s="83"/>
      <c r="I24" s="93"/>
      <c r="J24" s="93"/>
      <c r="K24" s="96"/>
      <c r="L24" s="93"/>
      <c r="M24" s="82"/>
      <c r="N24" s="97"/>
      <c r="O24" s="82"/>
      <c r="P24" s="93"/>
      <c r="Q24" s="98"/>
    </row>
    <row r="25" spans="1:17" s="32" customFormat="1" ht="9" customHeight="1">
      <c r="A25" s="140" t="s">
        <v>5</v>
      </c>
      <c r="B25" s="182">
        <v>32.5</v>
      </c>
      <c r="C25" s="182">
        <v>60.4</v>
      </c>
      <c r="D25" s="82">
        <v>583.9982702096202</v>
      </c>
      <c r="E25" s="150">
        <v>7.980230988178132</v>
      </c>
      <c r="F25" s="151">
        <v>483.0101983276676</v>
      </c>
      <c r="G25" s="83"/>
      <c r="H25" s="83"/>
      <c r="I25" s="93"/>
      <c r="J25" s="93"/>
      <c r="K25" s="96"/>
      <c r="L25" s="93"/>
      <c r="M25" s="82"/>
      <c r="N25" s="97"/>
      <c r="O25" s="82"/>
      <c r="P25" s="93"/>
      <c r="Q25" s="98"/>
    </row>
    <row r="26" spans="1:17" ht="9" customHeight="1">
      <c r="A26" s="152" t="s">
        <v>6</v>
      </c>
      <c r="B26" s="181">
        <v>39.3</v>
      </c>
      <c r="C26" s="181">
        <v>51.7</v>
      </c>
      <c r="D26" s="82">
        <v>292.8853723041011</v>
      </c>
      <c r="E26" s="148">
        <v>3.5477495981486937</v>
      </c>
      <c r="F26" s="149">
        <v>769.2446538778239</v>
      </c>
      <c r="G26" s="82"/>
      <c r="H26" s="82"/>
      <c r="I26" s="15"/>
      <c r="J26" s="15"/>
      <c r="K26" s="96"/>
      <c r="L26" s="15"/>
      <c r="M26" s="82"/>
      <c r="N26" s="74"/>
      <c r="O26" s="82"/>
      <c r="P26" s="15"/>
      <c r="Q26" s="98"/>
    </row>
    <row r="27" spans="1:17" ht="9" customHeight="1">
      <c r="A27" s="152" t="s">
        <v>7</v>
      </c>
      <c r="B27" s="181">
        <v>25.8</v>
      </c>
      <c r="C27" s="181">
        <v>32.1</v>
      </c>
      <c r="D27" s="82">
        <v>157.03135931839736</v>
      </c>
      <c r="E27" s="148">
        <v>1.9913513320717242</v>
      </c>
      <c r="F27" s="149">
        <v>244.20002061490968</v>
      </c>
      <c r="G27" s="82"/>
      <c r="H27" s="82"/>
      <c r="I27" s="15"/>
      <c r="J27" s="15"/>
      <c r="K27" s="96"/>
      <c r="L27" s="15"/>
      <c r="M27" s="82"/>
      <c r="N27" s="74"/>
      <c r="O27" s="82"/>
      <c r="P27" s="15"/>
      <c r="Q27" s="98"/>
    </row>
    <row r="28" spans="1:17" ht="9" customHeight="1">
      <c r="A28" s="152" t="s">
        <v>8</v>
      </c>
      <c r="B28" s="181">
        <v>35.3</v>
      </c>
      <c r="C28" s="181">
        <v>40.4</v>
      </c>
      <c r="D28" s="82">
        <v>224.6191193809005</v>
      </c>
      <c r="E28" s="148">
        <v>2.452599614010826</v>
      </c>
      <c r="F28" s="149">
        <v>666.9620311534525</v>
      </c>
      <c r="G28" s="82"/>
      <c r="H28" s="82"/>
      <c r="I28" s="15"/>
      <c r="J28" s="15"/>
      <c r="K28" s="96"/>
      <c r="L28" s="15"/>
      <c r="M28" s="82"/>
      <c r="N28" s="74"/>
      <c r="O28" s="82"/>
      <c r="P28" s="15"/>
      <c r="Q28" s="98"/>
    </row>
    <row r="29" spans="1:17" ht="9" customHeight="1">
      <c r="A29" s="152" t="s">
        <v>9</v>
      </c>
      <c r="B29" s="181">
        <v>28.8</v>
      </c>
      <c r="C29" s="181">
        <v>46.7</v>
      </c>
      <c r="D29" s="82">
        <v>202.6593841342513</v>
      </c>
      <c r="E29" s="148">
        <v>2.487607893786303</v>
      </c>
      <c r="F29" s="149">
        <v>391.78825301776794</v>
      </c>
      <c r="G29" s="82"/>
      <c r="H29" s="82"/>
      <c r="I29" s="15"/>
      <c r="J29" s="15"/>
      <c r="K29" s="96"/>
      <c r="L29" s="15"/>
      <c r="M29" s="82"/>
      <c r="N29" s="74"/>
      <c r="O29" s="82"/>
      <c r="P29" s="15"/>
      <c r="Q29" s="98"/>
    </row>
    <row r="30" spans="1:17" ht="9" customHeight="1">
      <c r="A30" s="152" t="s">
        <v>10</v>
      </c>
      <c r="B30" s="181">
        <v>32.8</v>
      </c>
      <c r="C30" s="181">
        <v>37.3</v>
      </c>
      <c r="D30" s="82">
        <v>310.80589646912415</v>
      </c>
      <c r="E30" s="148">
        <v>3.159511715086114</v>
      </c>
      <c r="F30" s="149">
        <v>497.0307708566461</v>
      </c>
      <c r="G30" s="82"/>
      <c r="H30" s="82"/>
      <c r="I30" s="15"/>
      <c r="J30" s="15"/>
      <c r="K30" s="96"/>
      <c r="L30" s="15"/>
      <c r="M30" s="82"/>
      <c r="N30" s="74"/>
      <c r="O30" s="82"/>
      <c r="P30" s="15"/>
      <c r="Q30" s="98"/>
    </row>
    <row r="31" spans="1:17" ht="9" customHeight="1">
      <c r="A31" s="152" t="s">
        <v>11</v>
      </c>
      <c r="B31" s="181">
        <v>32.2</v>
      </c>
      <c r="C31" s="181">
        <v>34.2</v>
      </c>
      <c r="D31" s="82">
        <v>247.99977387076714</v>
      </c>
      <c r="E31" s="148">
        <v>1.9696057801631015</v>
      </c>
      <c r="F31" s="149">
        <v>259.3925761940577</v>
      </c>
      <c r="G31" s="82"/>
      <c r="H31" s="82"/>
      <c r="I31" s="15"/>
      <c r="J31" s="15"/>
      <c r="K31" s="96"/>
      <c r="L31" s="15"/>
      <c r="M31" s="82"/>
      <c r="N31" s="74"/>
      <c r="O31" s="82"/>
      <c r="P31" s="15"/>
      <c r="Q31" s="98"/>
    </row>
    <row r="32" spans="1:17" ht="9" customHeight="1">
      <c r="A32" s="152" t="s">
        <v>12</v>
      </c>
      <c r="B32" s="181">
        <v>27.5</v>
      </c>
      <c r="C32" s="181">
        <v>36</v>
      </c>
      <c r="D32" s="82">
        <v>139.74777584682656</v>
      </c>
      <c r="E32" s="148">
        <v>2.437158352574481</v>
      </c>
      <c r="F32" s="149">
        <v>223.88668937473048</v>
      </c>
      <c r="G32" s="82"/>
      <c r="H32" s="82"/>
      <c r="I32" s="15"/>
      <c r="J32" s="15"/>
      <c r="K32" s="96"/>
      <c r="L32" s="15"/>
      <c r="M32" s="82"/>
      <c r="N32" s="74"/>
      <c r="O32" s="82"/>
      <c r="P32" s="15"/>
      <c r="Q32" s="98"/>
    </row>
    <row r="33" spans="1:17" ht="9" customHeight="1">
      <c r="A33" s="152" t="s">
        <v>13</v>
      </c>
      <c r="B33" s="181">
        <v>49.6</v>
      </c>
      <c r="C33" s="181">
        <v>50.2</v>
      </c>
      <c r="D33" s="82">
        <v>194.5586751488082</v>
      </c>
      <c r="E33" s="148">
        <v>1.608718544293013</v>
      </c>
      <c r="F33" s="149">
        <v>627.7245202909961</v>
      </c>
      <c r="G33" s="82"/>
      <c r="H33" s="82"/>
      <c r="I33" s="15"/>
      <c r="J33" s="15"/>
      <c r="K33" s="96"/>
      <c r="L33" s="15"/>
      <c r="M33" s="82"/>
      <c r="N33" s="74"/>
      <c r="O33" s="82"/>
      <c r="P33" s="15"/>
      <c r="Q33" s="98"/>
    </row>
    <row r="34" spans="1:17" ht="9" customHeight="1">
      <c r="A34" s="152" t="s">
        <v>14</v>
      </c>
      <c r="B34" s="181">
        <v>28.1</v>
      </c>
      <c r="C34" s="181">
        <v>32.5</v>
      </c>
      <c r="D34" s="82">
        <v>117.88680704568853</v>
      </c>
      <c r="E34" s="148">
        <v>1.551972418740281</v>
      </c>
      <c r="F34" s="149">
        <v>145.01979520027948</v>
      </c>
      <c r="G34" s="82"/>
      <c r="H34" s="82"/>
      <c r="I34" s="15"/>
      <c r="J34" s="15"/>
      <c r="K34" s="96"/>
      <c r="L34" s="15"/>
      <c r="M34" s="82"/>
      <c r="N34" s="74"/>
      <c r="O34" s="82"/>
      <c r="P34" s="15"/>
      <c r="Q34" s="98"/>
    </row>
    <row r="35" spans="1:17" ht="9" customHeight="1">
      <c r="A35" s="152" t="s">
        <v>15</v>
      </c>
      <c r="B35" s="181">
        <v>17.3</v>
      </c>
      <c r="C35" s="181">
        <v>18.6</v>
      </c>
      <c r="D35" s="82">
        <v>60.74062299353567</v>
      </c>
      <c r="E35" s="148">
        <v>0.5663725863784436</v>
      </c>
      <c r="F35" s="149">
        <v>43.914613041048476</v>
      </c>
      <c r="G35" s="82"/>
      <c r="H35" s="82"/>
      <c r="I35" s="15"/>
      <c r="J35" s="15"/>
      <c r="K35" s="96"/>
      <c r="L35" s="15"/>
      <c r="M35" s="82"/>
      <c r="N35" s="74"/>
      <c r="O35" s="82"/>
      <c r="P35" s="15"/>
      <c r="Q35" s="98"/>
    </row>
    <row r="36" spans="1:17" ht="9" customHeight="1">
      <c r="A36" s="152" t="s">
        <v>16</v>
      </c>
      <c r="B36" s="181">
        <v>36.5</v>
      </c>
      <c r="C36" s="181">
        <v>40.8</v>
      </c>
      <c r="D36" s="82">
        <v>79.57397455686161</v>
      </c>
      <c r="E36" s="148">
        <v>0.9481069844416385</v>
      </c>
      <c r="F36" s="149">
        <v>340.27022333674756</v>
      </c>
      <c r="G36" s="82"/>
      <c r="H36" s="82"/>
      <c r="I36" s="15"/>
      <c r="J36" s="15"/>
      <c r="K36" s="96"/>
      <c r="L36" s="15"/>
      <c r="M36" s="82"/>
      <c r="N36" s="74"/>
      <c r="O36" s="82"/>
      <c r="P36" s="15"/>
      <c r="Q36" s="98"/>
    </row>
    <row r="37" spans="1:17" ht="9" customHeight="1">
      <c r="A37" s="152" t="s">
        <v>17</v>
      </c>
      <c r="B37" s="181">
        <v>24.8</v>
      </c>
      <c r="C37" s="181">
        <v>29.9</v>
      </c>
      <c r="D37" s="82">
        <v>66.0824384172287</v>
      </c>
      <c r="E37" s="148">
        <v>0.7847597506871471</v>
      </c>
      <c r="F37" s="149">
        <v>139.16184090216396</v>
      </c>
      <c r="G37" s="82"/>
      <c r="H37" s="82"/>
      <c r="I37" s="15"/>
      <c r="J37" s="15"/>
      <c r="K37" s="96"/>
      <c r="L37" s="15"/>
      <c r="M37" s="82"/>
      <c r="N37" s="74"/>
      <c r="O37" s="82"/>
      <c r="P37" s="15"/>
      <c r="Q37" s="98"/>
    </row>
    <row r="38" spans="1:17" ht="9" customHeight="1">
      <c r="A38" s="152" t="s">
        <v>18</v>
      </c>
      <c r="B38" s="181">
        <v>16</v>
      </c>
      <c r="C38" s="181">
        <v>22.7</v>
      </c>
      <c r="D38" s="82">
        <v>75.89597987143846</v>
      </c>
      <c r="E38" s="148">
        <v>0.875388587817145</v>
      </c>
      <c r="F38" s="149">
        <v>44.878789667630855</v>
      </c>
      <c r="G38" s="82"/>
      <c r="H38" s="82"/>
      <c r="I38" s="15"/>
      <c r="J38" s="15"/>
      <c r="K38" s="96"/>
      <c r="L38" s="15"/>
      <c r="M38" s="82"/>
      <c r="N38" s="74"/>
      <c r="O38" s="82"/>
      <c r="P38" s="15"/>
      <c r="Q38" s="98"/>
    </row>
    <row r="39" spans="1:17" ht="9" customHeight="1">
      <c r="A39" s="152" t="s">
        <v>19</v>
      </c>
      <c r="B39" s="181">
        <v>20.4</v>
      </c>
      <c r="C39" s="181">
        <v>31.8</v>
      </c>
      <c r="D39" s="82">
        <v>78.1248957143647</v>
      </c>
      <c r="E39" s="148">
        <v>1.2117327888683382</v>
      </c>
      <c r="F39" s="149">
        <v>104.00940284008209</v>
      </c>
      <c r="G39" s="82"/>
      <c r="H39" s="82"/>
      <c r="I39" s="15"/>
      <c r="J39" s="15"/>
      <c r="K39" s="96"/>
      <c r="L39" s="15"/>
      <c r="M39" s="82"/>
      <c r="N39" s="74"/>
      <c r="O39" s="82"/>
      <c r="P39" s="15"/>
      <c r="Q39" s="98"/>
    </row>
    <row r="40" spans="1:17" ht="9" customHeight="1">
      <c r="A40" s="152" t="s">
        <v>20</v>
      </c>
      <c r="B40" s="181">
        <v>30.9</v>
      </c>
      <c r="C40" s="181">
        <v>36.9</v>
      </c>
      <c r="D40" s="82">
        <v>91.74212370839275</v>
      </c>
      <c r="E40" s="148">
        <v>0.8089144327385377</v>
      </c>
      <c r="F40" s="149">
        <v>179.46661792045552</v>
      </c>
      <c r="G40" s="82"/>
      <c r="H40" s="82"/>
      <c r="I40" s="15"/>
      <c r="J40" s="15"/>
      <c r="K40" s="96"/>
      <c r="L40" s="15"/>
      <c r="M40" s="82"/>
      <c r="N40" s="82"/>
      <c r="O40" s="82"/>
      <c r="P40" s="15"/>
      <c r="Q40" s="98"/>
    </row>
    <row r="41" spans="1:17" ht="9" customHeight="1">
      <c r="A41" s="152" t="s">
        <v>21</v>
      </c>
      <c r="B41" s="181">
        <v>31.4</v>
      </c>
      <c r="C41" s="181">
        <v>37.3</v>
      </c>
      <c r="D41" s="82">
        <v>136.89659747709106</v>
      </c>
      <c r="E41" s="148">
        <v>1.9825045858462325</v>
      </c>
      <c r="F41" s="149">
        <v>94.65269455360735</v>
      </c>
      <c r="G41" s="82"/>
      <c r="H41" s="82"/>
      <c r="I41" s="15"/>
      <c r="J41" s="15"/>
      <c r="K41" s="96"/>
      <c r="L41" s="15"/>
      <c r="M41" s="82"/>
      <c r="N41" s="74"/>
      <c r="O41" s="82"/>
      <c r="P41" s="15"/>
      <c r="Q41" s="98"/>
    </row>
    <row r="42" spans="1:17" ht="9" customHeight="1">
      <c r="A42" s="153" t="s">
        <v>33</v>
      </c>
      <c r="B42" s="183">
        <v>32.8</v>
      </c>
      <c r="C42" s="184">
        <v>41.8</v>
      </c>
      <c r="D42" s="82">
        <v>161.27344522217558</v>
      </c>
      <c r="E42" s="154">
        <v>1.760225069855536</v>
      </c>
      <c r="F42" s="155">
        <v>319.0792995500272</v>
      </c>
      <c r="H42" s="82"/>
      <c r="I42" s="15"/>
      <c r="J42" s="15"/>
      <c r="K42" s="96"/>
      <c r="L42" s="15"/>
      <c r="M42" s="82"/>
      <c r="N42" s="74"/>
      <c r="O42" s="82"/>
      <c r="P42" s="15"/>
      <c r="Q42" s="98"/>
    </row>
    <row r="43" spans="1:13" ht="9" customHeight="1">
      <c r="A43" s="7"/>
      <c r="B43" s="17"/>
      <c r="C43" s="185"/>
      <c r="D43" s="3"/>
      <c r="E43" s="7"/>
      <c r="F43" s="17"/>
      <c r="I43" s="15"/>
      <c r="J43" s="15"/>
      <c r="K43" s="96"/>
      <c r="M43" s="82"/>
    </row>
    <row r="44" spans="1:13" ht="9" customHeight="1">
      <c r="A44" s="4"/>
      <c r="B44" s="4"/>
      <c r="C44" s="4"/>
      <c r="D44" s="4"/>
      <c r="E44" s="4"/>
      <c r="F44" s="4"/>
      <c r="I44" s="15"/>
      <c r="J44" s="15"/>
      <c r="K44" s="96"/>
      <c r="M44" s="82"/>
    </row>
    <row r="45" spans="1:18" s="36" customFormat="1" ht="9" customHeight="1">
      <c r="A45" s="41" t="s">
        <v>121</v>
      </c>
      <c r="B45" s="52"/>
      <c r="C45" s="52"/>
      <c r="D45" s="52"/>
      <c r="E45" s="52"/>
      <c r="F45" s="53"/>
      <c r="G45" s="52"/>
      <c r="H45" s="52"/>
      <c r="I45" s="94"/>
      <c r="J45" s="94"/>
      <c r="K45" s="96"/>
      <c r="L45" s="52"/>
      <c r="M45" s="82"/>
      <c r="N45" s="54"/>
      <c r="O45" s="54"/>
      <c r="P45" s="54"/>
      <c r="Q45" s="54"/>
      <c r="R45" s="54"/>
    </row>
    <row r="46" spans="1:6" s="33" customFormat="1" ht="9" customHeight="1">
      <c r="A46" s="35" t="s">
        <v>48</v>
      </c>
      <c r="B46" s="73"/>
      <c r="C46" s="73"/>
      <c r="D46" s="73"/>
      <c r="E46" s="73"/>
      <c r="F46" s="73"/>
    </row>
    <row r="47" spans="1:6" ht="9" customHeight="1">
      <c r="A47" s="5" t="s">
        <v>83</v>
      </c>
      <c r="B47" s="4"/>
      <c r="C47" s="4"/>
      <c r="D47" s="4"/>
      <c r="E47" s="4"/>
      <c r="F47" s="4"/>
    </row>
    <row r="48" spans="1:6" ht="9" customHeight="1">
      <c r="A48" s="5"/>
      <c r="B48" s="4"/>
      <c r="C48" s="4"/>
      <c r="D48" s="4"/>
      <c r="E48" s="4"/>
      <c r="F48" s="4"/>
    </row>
    <row r="49" spans="1:6" ht="9" customHeight="1">
      <c r="A49" s="5"/>
      <c r="B49" s="4"/>
      <c r="C49" s="4"/>
      <c r="D49" s="4"/>
      <c r="E49" s="4"/>
      <c r="F49" s="4"/>
    </row>
    <row r="50" spans="1:6" ht="9" customHeight="1">
      <c r="A50" s="5"/>
      <c r="B50" s="4"/>
      <c r="C50" s="4"/>
      <c r="D50" s="4"/>
      <c r="E50" s="4"/>
      <c r="F50" s="4"/>
    </row>
    <row r="51" spans="1:6" ht="9" customHeight="1">
      <c r="A51" s="5"/>
      <c r="B51" s="4"/>
      <c r="C51" s="4"/>
      <c r="D51" s="4"/>
      <c r="E51" s="4"/>
      <c r="F51" s="4"/>
    </row>
    <row r="52" spans="1:6" ht="9" customHeight="1">
      <c r="A52" s="5"/>
      <c r="B52" s="4"/>
      <c r="C52" s="4"/>
      <c r="D52" s="4"/>
      <c r="E52" s="4"/>
      <c r="F52" s="4"/>
    </row>
    <row r="53" spans="1:6" ht="9" customHeight="1">
      <c r="A53" s="5"/>
      <c r="B53" s="4"/>
      <c r="C53" s="4"/>
      <c r="D53" s="4"/>
      <c r="E53" s="4"/>
      <c r="F53" s="4"/>
    </row>
    <row r="54" spans="1:6" ht="9" customHeight="1">
      <c r="A54" s="5"/>
      <c r="B54" s="4"/>
      <c r="C54" s="4"/>
      <c r="D54" s="4"/>
      <c r="E54" s="4"/>
      <c r="F54" s="4"/>
    </row>
    <row r="55" spans="1:6" ht="9" customHeight="1">
      <c r="A55" s="5"/>
      <c r="B55" s="4"/>
      <c r="C55" s="4"/>
      <c r="D55" s="4"/>
      <c r="E55" s="4"/>
      <c r="F55" s="4"/>
    </row>
    <row r="56" spans="1:6" ht="9" customHeight="1">
      <c r="A56" s="5"/>
      <c r="B56" s="4"/>
      <c r="C56" s="4"/>
      <c r="D56" s="4"/>
      <c r="E56" s="4"/>
      <c r="F56" s="4"/>
    </row>
    <row r="57" spans="1:6" ht="9" customHeight="1">
      <c r="A57" s="5"/>
      <c r="B57" s="4"/>
      <c r="C57" s="4"/>
      <c r="D57" s="4"/>
      <c r="E57" s="4"/>
      <c r="F57" s="4"/>
    </row>
    <row r="58" spans="1:6" ht="9" customHeight="1">
      <c r="A58" s="5"/>
      <c r="B58" s="4"/>
      <c r="C58" s="4"/>
      <c r="D58" s="4"/>
      <c r="E58" s="4"/>
      <c r="F58" s="4"/>
    </row>
    <row r="59" spans="1:6" ht="9" customHeight="1">
      <c r="A59" s="5"/>
      <c r="B59" s="4"/>
      <c r="C59" s="4"/>
      <c r="D59" s="4"/>
      <c r="E59" s="4"/>
      <c r="F59" s="4"/>
    </row>
    <row r="60" spans="1:6" ht="9" customHeight="1">
      <c r="A60" s="5"/>
      <c r="B60" s="4"/>
      <c r="C60" s="4"/>
      <c r="D60" s="4"/>
      <c r="E60" s="4"/>
      <c r="F60" s="4"/>
    </row>
    <row r="61" spans="1:6" ht="9" customHeight="1">
      <c r="A61" s="5"/>
      <c r="B61" s="4"/>
      <c r="C61" s="4"/>
      <c r="D61" s="4"/>
      <c r="E61" s="4"/>
      <c r="F61" s="4"/>
    </row>
    <row r="62" spans="1:6" ht="9" customHeight="1">
      <c r="A62" s="5"/>
      <c r="B62" s="4"/>
      <c r="C62" s="4"/>
      <c r="D62" s="4"/>
      <c r="E62" s="4"/>
      <c r="F62" s="4"/>
    </row>
    <row r="63" spans="1:6" ht="9" customHeight="1">
      <c r="A63" s="5"/>
      <c r="B63" s="4"/>
      <c r="C63" s="4"/>
      <c r="D63" s="4"/>
      <c r="E63" s="4"/>
      <c r="F63" s="4"/>
    </row>
    <row r="64" spans="1:6" ht="9" customHeight="1">
      <c r="A64" s="5"/>
      <c r="B64" s="4"/>
      <c r="C64" s="4"/>
      <c r="D64" s="4"/>
      <c r="E64" s="4"/>
      <c r="F64" s="4"/>
    </row>
    <row r="65" spans="1:6" ht="9" customHeight="1">
      <c r="A65" s="5"/>
      <c r="B65" s="4"/>
      <c r="C65" s="4"/>
      <c r="D65" s="4"/>
      <c r="E65" s="4"/>
      <c r="F65" s="4"/>
    </row>
    <row r="66" spans="1:6" ht="9" customHeight="1">
      <c r="A66" s="5"/>
      <c r="B66" s="4"/>
      <c r="C66" s="4"/>
      <c r="D66" s="4"/>
      <c r="E66" s="4"/>
      <c r="F66" s="4"/>
    </row>
    <row r="67" spans="1:6" ht="9" customHeight="1">
      <c r="A67" s="5"/>
      <c r="B67" s="4"/>
      <c r="C67" s="4"/>
      <c r="D67" s="4"/>
      <c r="E67" s="4"/>
      <c r="F67" s="4"/>
    </row>
    <row r="68" spans="1:6" ht="9" customHeight="1">
      <c r="A68" s="5"/>
      <c r="B68" s="4"/>
      <c r="C68" s="4"/>
      <c r="D68" s="4"/>
      <c r="E68" s="4"/>
      <c r="F68" s="4"/>
    </row>
    <row r="69" spans="1:6" ht="9" customHeight="1">
      <c r="A69" s="5"/>
      <c r="B69" s="4"/>
      <c r="C69" s="4"/>
      <c r="D69" s="4"/>
      <c r="E69" s="4"/>
      <c r="F69" s="4"/>
    </row>
    <row r="70" spans="1:6" ht="9" customHeight="1">
      <c r="A70" s="5"/>
      <c r="B70" s="4"/>
      <c r="C70" s="4"/>
      <c r="D70" s="4"/>
      <c r="E70" s="4"/>
      <c r="F70" s="4"/>
    </row>
    <row r="71" ht="9" customHeight="1"/>
    <row r="72" spans="1:6" ht="9" customHeight="1">
      <c r="A72" s="5"/>
      <c r="B72" s="4"/>
      <c r="C72" s="4"/>
      <c r="D72" s="4"/>
      <c r="E72" s="4"/>
      <c r="F72" s="4"/>
    </row>
    <row r="73" spans="1:6" ht="9" customHeight="1">
      <c r="A73" s="5"/>
      <c r="B73" s="4"/>
      <c r="C73" s="4"/>
      <c r="D73" s="4"/>
      <c r="E73" s="4"/>
      <c r="F73" s="4"/>
    </row>
    <row r="74" ht="9" customHeight="1"/>
    <row r="75" ht="9" customHeight="1"/>
    <row r="76" ht="9" customHeight="1"/>
    <row r="77" spans="1:6" ht="9.75" customHeight="1">
      <c r="A77" s="34"/>
      <c r="B77" s="34"/>
      <c r="C77" s="34"/>
      <c r="D77" s="34"/>
      <c r="E77" s="34"/>
      <c r="F77" s="34"/>
    </row>
    <row r="78" ht="9" customHeight="1"/>
    <row r="79" ht="9" customHeight="1"/>
  </sheetData>
  <mergeCells count="7">
    <mergeCell ref="A18:F18"/>
    <mergeCell ref="A1:F1"/>
    <mergeCell ref="D5:D6"/>
    <mergeCell ref="E5:E6"/>
    <mergeCell ref="F5:F6"/>
    <mergeCell ref="B5:C5"/>
    <mergeCell ref="A5:A6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1"/>
  <headerFooter alignWithMargins="0">
    <oddFooter>&amp;C244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A1" sqref="A1:I1"/>
    </sheetView>
  </sheetViews>
  <sheetFormatPr defaultColWidth="9.140625" defaultRowHeight="9" customHeight="1"/>
  <cols>
    <col min="1" max="1" width="21.7109375" style="0" customWidth="1"/>
    <col min="2" max="3" width="10.8515625" style="0" customWidth="1"/>
    <col min="4" max="4" width="0.85546875" style="0" customWidth="1"/>
    <col min="5" max="6" width="10.8515625" style="0" customWidth="1"/>
    <col min="7" max="7" width="0.85546875" style="0" customWidth="1"/>
    <col min="8" max="9" width="10.8515625" style="0" customWidth="1"/>
  </cols>
  <sheetData>
    <row r="1" spans="1:9" ht="12.75" customHeight="1">
      <c r="A1" s="255" t="s">
        <v>129</v>
      </c>
      <c r="B1" s="255"/>
      <c r="C1" s="255"/>
      <c r="D1" s="255"/>
      <c r="E1" s="255"/>
      <c r="F1" s="255"/>
      <c r="G1" s="255"/>
      <c r="H1" s="255"/>
      <c r="I1" s="255"/>
    </row>
    <row r="2" spans="1:9" ht="18" customHeight="1">
      <c r="A2" s="5"/>
      <c r="B2" s="5"/>
      <c r="C2" s="5"/>
      <c r="D2" s="5"/>
      <c r="E2" s="5"/>
      <c r="F2" s="5"/>
      <c r="G2" s="5"/>
      <c r="H2" s="5"/>
      <c r="I2" s="5"/>
    </row>
    <row r="3" s="2" customFormat="1" ht="12.75" customHeight="1">
      <c r="A3" s="9" t="s">
        <v>143</v>
      </c>
    </row>
    <row r="4" spans="1:9" ht="9" customHeight="1">
      <c r="A4" s="5"/>
      <c r="B4" s="5"/>
      <c r="C4" s="5"/>
      <c r="D4" s="7"/>
      <c r="E4" s="5"/>
      <c r="F4" s="5"/>
      <c r="G4" s="7"/>
      <c r="H4" s="5"/>
      <c r="I4" s="5"/>
    </row>
    <row r="5" spans="1:9" ht="15" customHeight="1">
      <c r="A5" s="251" t="s">
        <v>49</v>
      </c>
      <c r="B5" s="256" t="s">
        <v>69</v>
      </c>
      <c r="C5" s="256"/>
      <c r="D5" s="75"/>
      <c r="E5" s="256" t="s">
        <v>70</v>
      </c>
      <c r="F5" s="256"/>
      <c r="G5" s="75"/>
      <c r="H5" s="256" t="s">
        <v>29</v>
      </c>
      <c r="I5" s="256"/>
    </row>
    <row r="6" spans="1:9" ht="30" customHeight="1">
      <c r="A6" s="252"/>
      <c r="B6" s="162" t="s">
        <v>0</v>
      </c>
      <c r="C6" s="161" t="s">
        <v>41</v>
      </c>
      <c r="D6" s="204"/>
      <c r="E6" s="162" t="s">
        <v>0</v>
      </c>
      <c r="F6" s="161" t="s">
        <v>42</v>
      </c>
      <c r="G6" s="204"/>
      <c r="H6" s="162" t="s">
        <v>0</v>
      </c>
      <c r="I6" s="161" t="s">
        <v>43</v>
      </c>
    </row>
    <row r="7" spans="1:9" ht="9" customHeight="1">
      <c r="A7" s="10"/>
      <c r="B7" s="10"/>
      <c r="C7" s="16"/>
      <c r="D7" s="16"/>
      <c r="E7" s="10"/>
      <c r="F7" s="16"/>
      <c r="G7" s="16"/>
      <c r="H7" s="10"/>
      <c r="I7" s="16"/>
    </row>
    <row r="8" spans="1:9" ht="9" customHeight="1">
      <c r="A8" s="55" t="s">
        <v>44</v>
      </c>
      <c r="B8" s="44">
        <v>40086751</v>
      </c>
      <c r="C8" s="44">
        <v>173346659</v>
      </c>
      <c r="D8" s="44"/>
      <c r="E8" s="44">
        <v>29324237</v>
      </c>
      <c r="F8" s="44">
        <v>118023647</v>
      </c>
      <c r="G8" s="44"/>
      <c r="H8" s="44">
        <f>SUM(B8,E8)</f>
        <v>69410988</v>
      </c>
      <c r="I8" s="44">
        <f>SUM(C8,F8)</f>
        <v>291370306</v>
      </c>
    </row>
    <row r="9" spans="1:9" ht="9" customHeight="1">
      <c r="A9" s="43">
        <v>1997</v>
      </c>
      <c r="B9" s="44">
        <v>40671342</v>
      </c>
      <c r="C9" s="44">
        <v>173916564</v>
      </c>
      <c r="D9" s="44"/>
      <c r="E9" s="44">
        <v>29963670</v>
      </c>
      <c r="F9" s="44">
        <v>118359759</v>
      </c>
      <c r="G9" s="44"/>
      <c r="H9" s="44">
        <f>SUM(B9,E9)</f>
        <v>70635012</v>
      </c>
      <c r="I9" s="44">
        <f>SUM(C9,F9)</f>
        <v>292276323</v>
      </c>
    </row>
    <row r="10" spans="1:9" ht="9" customHeight="1">
      <c r="A10" s="43">
        <v>1998</v>
      </c>
      <c r="B10" s="44">
        <v>41371579</v>
      </c>
      <c r="C10" s="44">
        <v>178266093</v>
      </c>
      <c r="D10" s="44"/>
      <c r="E10" s="44">
        <v>30941982</v>
      </c>
      <c r="F10" s="44">
        <v>121242294</v>
      </c>
      <c r="G10" s="44"/>
      <c r="H10" s="44">
        <v>72313561</v>
      </c>
      <c r="I10" s="44">
        <v>299508387</v>
      </c>
    </row>
    <row r="11" spans="1:9" ht="9" customHeight="1">
      <c r="A11" s="43">
        <v>1999</v>
      </c>
      <c r="B11" s="44">
        <v>42475852</v>
      </c>
      <c r="C11" s="44">
        <v>181646770</v>
      </c>
      <c r="D11" s="44"/>
      <c r="E11" s="44">
        <v>31845086</v>
      </c>
      <c r="F11" s="44">
        <v>126667959</v>
      </c>
      <c r="G11" s="44"/>
      <c r="H11" s="44">
        <v>74320938</v>
      </c>
      <c r="I11" s="44">
        <v>308314729</v>
      </c>
    </row>
    <row r="12" spans="1:9" ht="9" customHeight="1">
      <c r="A12" s="43">
        <v>2000</v>
      </c>
      <c r="B12" s="44">
        <v>44924162</v>
      </c>
      <c r="C12" s="44">
        <v>198528158</v>
      </c>
      <c r="D12" s="44"/>
      <c r="E12" s="44">
        <v>35107475</v>
      </c>
      <c r="F12" s="44">
        <v>140356985</v>
      </c>
      <c r="G12" s="44"/>
      <c r="H12" s="44">
        <v>80031637</v>
      </c>
      <c r="I12" s="44">
        <v>338885143</v>
      </c>
    </row>
    <row r="13" spans="1:9" ht="9" customHeight="1">
      <c r="A13" s="43">
        <v>2001</v>
      </c>
      <c r="B13" s="56">
        <v>46005387</v>
      </c>
      <c r="C13" s="56">
        <v>203650860</v>
      </c>
      <c r="D13" s="56"/>
      <c r="E13" s="56">
        <v>35767981</v>
      </c>
      <c r="F13" s="56">
        <v>146672273</v>
      </c>
      <c r="G13" s="56"/>
      <c r="H13" s="44">
        <f>SUM(B13,E13)</f>
        <v>81773368</v>
      </c>
      <c r="I13" s="44">
        <f>SUM(C13,F13)</f>
        <v>350323133</v>
      </c>
    </row>
    <row r="14" spans="1:9" ht="9" customHeight="1">
      <c r="A14" s="43">
        <v>2002</v>
      </c>
      <c r="B14" s="44">
        <v>45675266</v>
      </c>
      <c r="C14" s="44">
        <v>199687120</v>
      </c>
      <c r="D14" s="44"/>
      <c r="E14" s="56">
        <v>36355046</v>
      </c>
      <c r="F14" s="56">
        <v>145559930</v>
      </c>
      <c r="G14" s="56"/>
      <c r="H14" s="44">
        <v>82030312</v>
      </c>
      <c r="I14" s="44">
        <v>345247050</v>
      </c>
    </row>
    <row r="15" spans="1:9" ht="9" customHeight="1">
      <c r="A15" s="43">
        <v>2003</v>
      </c>
      <c r="B15" s="44">
        <v>47718528</v>
      </c>
      <c r="C15" s="44">
        <v>204759892</v>
      </c>
      <c r="D15" s="44"/>
      <c r="E15" s="56">
        <v>35006124</v>
      </c>
      <c r="F15" s="56">
        <v>139653425</v>
      </c>
      <c r="G15" s="56"/>
      <c r="H15" s="44">
        <f>(B15+E15)</f>
        <v>82724652</v>
      </c>
      <c r="I15" s="44">
        <f>(C15+F15)</f>
        <v>344413317</v>
      </c>
    </row>
    <row r="16" spans="1:9" ht="9" customHeight="1">
      <c r="A16" s="43">
        <v>2004</v>
      </c>
      <c r="B16" s="44">
        <v>49240829</v>
      </c>
      <c r="C16" s="44">
        <v>204446991</v>
      </c>
      <c r="D16" s="44"/>
      <c r="E16" s="56">
        <v>36715739</v>
      </c>
      <c r="F16" s="56">
        <v>141169236</v>
      </c>
      <c r="G16" s="56"/>
      <c r="H16" s="44">
        <v>85956568</v>
      </c>
      <c r="I16" s="44">
        <v>345616227</v>
      </c>
    </row>
    <row r="17" spans="1:9" ht="9" customHeight="1">
      <c r="A17" s="43">
        <v>2005</v>
      </c>
      <c r="B17" s="44">
        <v>50211873</v>
      </c>
      <c r="C17" s="44">
        <v>206754120</v>
      </c>
      <c r="D17" s="44"/>
      <c r="E17" s="56">
        <v>38126691</v>
      </c>
      <c r="F17" s="56">
        <v>148501052</v>
      </c>
      <c r="G17" s="56"/>
      <c r="H17" s="44">
        <f>SUM(B17+E17)</f>
        <v>88338564</v>
      </c>
      <c r="I17" s="44">
        <f>SUM(C17+F17)</f>
        <v>355255172</v>
      </c>
    </row>
    <row r="18" spans="1:9" ht="9" customHeight="1">
      <c r="A18" s="43">
        <v>2006</v>
      </c>
      <c r="B18" s="139">
        <v>51850572</v>
      </c>
      <c r="C18" s="139">
        <v>209903437</v>
      </c>
      <c r="D18" s="139"/>
      <c r="E18" s="139">
        <v>41193827</v>
      </c>
      <c r="F18" s="139">
        <v>156861341</v>
      </c>
      <c r="G18" s="139"/>
      <c r="H18" s="139">
        <v>93044399</v>
      </c>
      <c r="I18" s="139">
        <v>366764778</v>
      </c>
    </row>
    <row r="19" spans="1:9" ht="9" customHeight="1">
      <c r="A19" s="43"/>
      <c r="B19" s="35"/>
      <c r="C19" s="35"/>
      <c r="D19" s="35"/>
      <c r="E19" s="35"/>
      <c r="F19" s="35"/>
      <c r="G19" s="35"/>
      <c r="H19" s="44"/>
      <c r="I19" s="44"/>
    </row>
    <row r="20" spans="1:9" ht="9" customHeight="1">
      <c r="A20" s="254" t="s">
        <v>137</v>
      </c>
      <c r="B20" s="254"/>
      <c r="C20" s="254"/>
      <c r="D20" s="254"/>
      <c r="E20" s="254"/>
      <c r="F20" s="254"/>
      <c r="G20" s="254"/>
      <c r="H20" s="254"/>
      <c r="I20" s="254"/>
    </row>
    <row r="21" spans="1:9" ht="9" customHeight="1">
      <c r="A21" s="156"/>
      <c r="B21" s="156"/>
      <c r="C21" s="157"/>
      <c r="D21" s="157"/>
      <c r="E21" s="156"/>
      <c r="F21" s="157"/>
      <c r="G21" s="157"/>
      <c r="H21" s="156"/>
      <c r="I21" s="157"/>
    </row>
    <row r="22" spans="1:9" ht="9" customHeight="1">
      <c r="A22" s="138" t="s">
        <v>1</v>
      </c>
      <c r="B22" s="178">
        <v>2135149</v>
      </c>
      <c r="C22" s="178">
        <v>5974626</v>
      </c>
      <c r="D22" s="178">
        <v>1216616</v>
      </c>
      <c r="E22" s="178">
        <v>1216616</v>
      </c>
      <c r="F22" s="178">
        <v>4342545</v>
      </c>
      <c r="G22" s="177">
        <v>10317171</v>
      </c>
      <c r="H22" s="139">
        <v>3351765</v>
      </c>
      <c r="I22" s="139">
        <v>10317171</v>
      </c>
    </row>
    <row r="23" spans="1:9" ht="9" customHeight="1">
      <c r="A23" s="138" t="s">
        <v>114</v>
      </c>
      <c r="B23" s="139">
        <v>562843</v>
      </c>
      <c r="C23" s="139">
        <v>2103057</v>
      </c>
      <c r="D23" s="139">
        <v>284575</v>
      </c>
      <c r="E23" s="139">
        <v>278245</v>
      </c>
      <c r="F23" s="139">
        <v>1003527</v>
      </c>
      <c r="G23" s="139">
        <v>3207724</v>
      </c>
      <c r="H23" s="139">
        <v>841088</v>
      </c>
      <c r="I23" s="139">
        <v>3106584</v>
      </c>
    </row>
    <row r="24" spans="1:9" ht="9" customHeight="1">
      <c r="A24" s="138" t="s">
        <v>3</v>
      </c>
      <c r="B24" s="139">
        <v>5688640</v>
      </c>
      <c r="C24" s="139">
        <v>13868082</v>
      </c>
      <c r="D24" s="139">
        <v>4750062</v>
      </c>
      <c r="E24" s="139">
        <v>5038929</v>
      </c>
      <c r="F24" s="139">
        <v>14780437</v>
      </c>
      <c r="G24" s="139">
        <v>27021759</v>
      </c>
      <c r="H24" s="139">
        <v>10727569</v>
      </c>
      <c r="I24" s="139">
        <v>28648519</v>
      </c>
    </row>
    <row r="25" spans="1:9" ht="9" customHeight="1">
      <c r="A25" s="138" t="s">
        <v>4</v>
      </c>
      <c r="B25" s="139">
        <v>3909663</v>
      </c>
      <c r="C25" s="139">
        <v>19492850</v>
      </c>
      <c r="D25" s="139">
        <v>4169837</v>
      </c>
      <c r="E25" s="139">
        <v>4369256</v>
      </c>
      <c r="F25" s="139">
        <v>22503541</v>
      </c>
      <c r="G25" s="139">
        <v>40989430</v>
      </c>
      <c r="H25" s="139">
        <v>8278919</v>
      </c>
      <c r="I25" s="139">
        <v>41996391</v>
      </c>
    </row>
    <row r="26" spans="1:9" ht="9" customHeight="1">
      <c r="A26" s="140" t="s">
        <v>115</v>
      </c>
      <c r="B26" s="141">
        <v>2054125</v>
      </c>
      <c r="C26" s="141">
        <v>10112396</v>
      </c>
      <c r="D26" s="141">
        <v>3071204</v>
      </c>
      <c r="E26" s="141">
        <v>3226798</v>
      </c>
      <c r="F26" s="141">
        <v>17180912</v>
      </c>
      <c r="G26" s="141">
        <v>26400389</v>
      </c>
      <c r="H26" s="141">
        <v>5280923</v>
      </c>
      <c r="I26" s="141">
        <v>27293308</v>
      </c>
    </row>
    <row r="27" spans="1:9" ht="9" customHeight="1">
      <c r="A27" s="140" t="s">
        <v>5</v>
      </c>
      <c r="B27" s="141">
        <v>1855538</v>
      </c>
      <c r="C27" s="141">
        <v>9380454</v>
      </c>
      <c r="D27" s="141">
        <v>1098633</v>
      </c>
      <c r="E27" s="141">
        <v>1142458</v>
      </c>
      <c r="F27" s="141">
        <v>5322629</v>
      </c>
      <c r="G27" s="141">
        <v>14589041</v>
      </c>
      <c r="H27" s="141">
        <v>2997996</v>
      </c>
      <c r="I27" s="141">
        <v>14703083</v>
      </c>
    </row>
    <row r="28" spans="1:9" ht="9" customHeight="1">
      <c r="A28" s="138" t="s">
        <v>6</v>
      </c>
      <c r="B28" s="139">
        <v>5424989</v>
      </c>
      <c r="C28" s="139">
        <v>25414692</v>
      </c>
      <c r="D28" s="139">
        <v>8179075</v>
      </c>
      <c r="E28" s="139">
        <v>8728228</v>
      </c>
      <c r="F28" s="139">
        <v>36114881</v>
      </c>
      <c r="G28" s="139">
        <v>59359084</v>
      </c>
      <c r="H28" s="139">
        <v>14153217</v>
      </c>
      <c r="I28" s="139">
        <v>61529573</v>
      </c>
    </row>
    <row r="29" spans="1:9" ht="9" customHeight="1">
      <c r="A29" s="138" t="s">
        <v>7</v>
      </c>
      <c r="B29" s="139">
        <v>1126493</v>
      </c>
      <c r="C29" s="139">
        <v>5161334</v>
      </c>
      <c r="D29" s="139">
        <v>730771</v>
      </c>
      <c r="E29" s="139">
        <v>792526</v>
      </c>
      <c r="F29" s="139">
        <v>3572687</v>
      </c>
      <c r="G29" s="139">
        <v>8483114</v>
      </c>
      <c r="H29" s="139">
        <v>1919019</v>
      </c>
      <c r="I29" s="139">
        <v>8734021</v>
      </c>
    </row>
    <row r="30" spans="1:9" ht="9" customHeight="1">
      <c r="A30" s="138" t="s">
        <v>8</v>
      </c>
      <c r="B30" s="139">
        <v>2412238</v>
      </c>
      <c r="C30" s="139">
        <v>10177625</v>
      </c>
      <c r="D30" s="139">
        <v>1182082</v>
      </c>
      <c r="E30" s="139">
        <v>1203730</v>
      </c>
      <c r="F30" s="139">
        <v>3992640</v>
      </c>
      <c r="G30" s="139">
        <v>14212325</v>
      </c>
      <c r="H30" s="139">
        <v>3615968</v>
      </c>
      <c r="I30" s="139">
        <v>14170265</v>
      </c>
    </row>
    <row r="31" spans="1:9" ht="9" customHeight="1">
      <c r="A31" s="138" t="s">
        <v>9</v>
      </c>
      <c r="B31" s="139">
        <v>6574335</v>
      </c>
      <c r="C31" s="139">
        <v>29180257</v>
      </c>
      <c r="D31" s="139">
        <v>1978171</v>
      </c>
      <c r="E31" s="139">
        <v>2090979</v>
      </c>
      <c r="F31" s="139">
        <v>8994209</v>
      </c>
      <c r="G31" s="139">
        <v>37469142</v>
      </c>
      <c r="H31" s="139">
        <v>8665314</v>
      </c>
      <c r="I31" s="139">
        <v>38174466</v>
      </c>
    </row>
    <row r="32" spans="1:9" ht="9" customHeight="1">
      <c r="A32" s="138" t="s">
        <v>10</v>
      </c>
      <c r="B32" s="139">
        <v>5542937</v>
      </c>
      <c r="C32" s="139">
        <v>21733049</v>
      </c>
      <c r="D32" s="139">
        <v>5699993</v>
      </c>
      <c r="E32" s="139">
        <v>5885545</v>
      </c>
      <c r="F32" s="139">
        <v>19962791</v>
      </c>
      <c r="G32" s="139">
        <v>40943455</v>
      </c>
      <c r="H32" s="139">
        <v>11428482</v>
      </c>
      <c r="I32" s="139">
        <v>41695840</v>
      </c>
    </row>
    <row r="33" spans="1:9" ht="9" customHeight="1">
      <c r="A33" s="138" t="s">
        <v>11</v>
      </c>
      <c r="B33" s="139">
        <v>1556072</v>
      </c>
      <c r="C33" s="139">
        <v>4096843</v>
      </c>
      <c r="D33" s="139">
        <v>614915</v>
      </c>
      <c r="E33" s="139">
        <v>637362</v>
      </c>
      <c r="F33" s="139">
        <v>2155259</v>
      </c>
      <c r="G33" s="139">
        <v>6137303</v>
      </c>
      <c r="H33" s="139">
        <v>2193434</v>
      </c>
      <c r="I33" s="139">
        <v>6252102</v>
      </c>
    </row>
    <row r="34" spans="1:9" ht="9" customHeight="1">
      <c r="A34" s="138" t="s">
        <v>12</v>
      </c>
      <c r="B34" s="139">
        <v>1820473</v>
      </c>
      <c r="C34" s="139">
        <v>11361332</v>
      </c>
      <c r="D34" s="139">
        <v>334069</v>
      </c>
      <c r="E34" s="139">
        <v>349898</v>
      </c>
      <c r="F34" s="139">
        <v>2223250</v>
      </c>
      <c r="G34" s="139">
        <v>13048927</v>
      </c>
      <c r="H34" s="139">
        <v>2170371</v>
      </c>
      <c r="I34" s="139">
        <v>13584582</v>
      </c>
    </row>
    <row r="35" spans="1:9" ht="9" customHeight="1">
      <c r="A35" s="138" t="s">
        <v>13</v>
      </c>
      <c r="B35" s="139">
        <v>3867175</v>
      </c>
      <c r="C35" s="139">
        <v>10840164</v>
      </c>
      <c r="D35" s="139">
        <v>6870015</v>
      </c>
      <c r="E35" s="139">
        <v>6952266</v>
      </c>
      <c r="F35" s="139">
        <v>21267429</v>
      </c>
      <c r="G35" s="139">
        <v>32166213</v>
      </c>
      <c r="H35" s="139">
        <v>10819441</v>
      </c>
      <c r="I35" s="139">
        <v>32107593</v>
      </c>
    </row>
    <row r="36" spans="1:9" ht="9" customHeight="1">
      <c r="A36" s="138" t="s">
        <v>14</v>
      </c>
      <c r="B36" s="139">
        <v>1371155</v>
      </c>
      <c r="C36" s="139">
        <v>6386498</v>
      </c>
      <c r="D36" s="139">
        <v>185551</v>
      </c>
      <c r="E36" s="139">
        <v>189651</v>
      </c>
      <c r="F36" s="139">
        <v>988148</v>
      </c>
      <c r="G36" s="139">
        <v>7449579</v>
      </c>
      <c r="H36" s="139">
        <v>1560806</v>
      </c>
      <c r="I36" s="139">
        <v>7374646</v>
      </c>
    </row>
    <row r="37" spans="1:9" ht="9" customHeight="1">
      <c r="A37" s="138" t="s">
        <v>15</v>
      </c>
      <c r="B37" s="139">
        <v>172550</v>
      </c>
      <c r="C37" s="139">
        <v>577744</v>
      </c>
      <c r="D37" s="139">
        <v>14838</v>
      </c>
      <c r="E37" s="139">
        <v>22329</v>
      </c>
      <c r="F37" s="139">
        <v>74427</v>
      </c>
      <c r="G37" s="139">
        <v>742536</v>
      </c>
      <c r="H37" s="139">
        <v>194879</v>
      </c>
      <c r="I37" s="139">
        <v>652171</v>
      </c>
    </row>
    <row r="38" spans="1:9" ht="9" customHeight="1">
      <c r="A38" s="138" t="s">
        <v>16</v>
      </c>
      <c r="B38" s="139">
        <v>2776974</v>
      </c>
      <c r="C38" s="139">
        <v>11401321</v>
      </c>
      <c r="D38" s="139">
        <v>1850062</v>
      </c>
      <c r="E38" s="139">
        <v>1847380</v>
      </c>
      <c r="F38" s="139">
        <v>8373421</v>
      </c>
      <c r="G38" s="139">
        <v>19145883</v>
      </c>
      <c r="H38" s="139">
        <v>4624354</v>
      </c>
      <c r="I38" s="139">
        <v>19774742</v>
      </c>
    </row>
    <row r="39" spans="1:9" ht="9" customHeight="1">
      <c r="A39" s="138" t="s">
        <v>17</v>
      </c>
      <c r="B39" s="139">
        <v>2276402</v>
      </c>
      <c r="C39" s="139">
        <v>9880693</v>
      </c>
      <c r="D39" s="139">
        <v>376868</v>
      </c>
      <c r="E39" s="139">
        <v>417479</v>
      </c>
      <c r="F39" s="139">
        <v>1600910</v>
      </c>
      <c r="G39" s="139">
        <v>10320781</v>
      </c>
      <c r="H39" s="139">
        <v>2693881</v>
      </c>
      <c r="I39" s="139">
        <v>11481603</v>
      </c>
    </row>
    <row r="40" spans="1:9" ht="9" customHeight="1">
      <c r="A40" s="138" t="s">
        <v>18</v>
      </c>
      <c r="B40" s="139">
        <v>394825</v>
      </c>
      <c r="C40" s="139">
        <v>1668096</v>
      </c>
      <c r="D40" s="139">
        <v>54816</v>
      </c>
      <c r="E40" s="139">
        <v>53721</v>
      </c>
      <c r="F40" s="139">
        <v>188693</v>
      </c>
      <c r="G40" s="139">
        <v>1743680</v>
      </c>
      <c r="H40" s="139">
        <v>448546</v>
      </c>
      <c r="I40" s="139">
        <v>1856789</v>
      </c>
    </row>
    <row r="41" spans="1:9" ht="9" customHeight="1">
      <c r="A41" s="138" t="s">
        <v>19</v>
      </c>
      <c r="B41" s="139">
        <v>1325825</v>
      </c>
      <c r="C41" s="139">
        <v>7189202</v>
      </c>
      <c r="D41" s="139">
        <v>231477</v>
      </c>
      <c r="E41" s="139">
        <v>242694</v>
      </c>
      <c r="F41" s="139">
        <v>1542133</v>
      </c>
      <c r="G41" s="139">
        <v>8155053</v>
      </c>
      <c r="H41" s="139">
        <v>1568519</v>
      </c>
      <c r="I41" s="139">
        <v>8731335</v>
      </c>
    </row>
    <row r="42" spans="1:9" ht="9" customHeight="1">
      <c r="A42" s="138" t="s">
        <v>20</v>
      </c>
      <c r="B42" s="139">
        <v>2847575</v>
      </c>
      <c r="C42" s="139">
        <v>8676787</v>
      </c>
      <c r="D42" s="139">
        <v>1716609</v>
      </c>
      <c r="E42" s="139">
        <v>1766763</v>
      </c>
      <c r="F42" s="139">
        <v>5925358</v>
      </c>
      <c r="G42" s="139">
        <v>14574524</v>
      </c>
      <c r="H42" s="139">
        <v>4614338</v>
      </c>
      <c r="I42" s="139">
        <v>14602145</v>
      </c>
    </row>
    <row r="43" spans="1:9" ht="9" customHeight="1">
      <c r="A43" s="138" t="s">
        <v>21</v>
      </c>
      <c r="B43" s="139">
        <v>1490648</v>
      </c>
      <c r="C43" s="139">
        <v>7991819</v>
      </c>
      <c r="D43" s="139">
        <v>645170</v>
      </c>
      <c r="E43" s="139">
        <v>789525</v>
      </c>
      <c r="F43" s="139">
        <v>3859394</v>
      </c>
      <c r="G43" s="139">
        <v>10530940</v>
      </c>
      <c r="H43" s="139">
        <v>2280173</v>
      </c>
      <c r="I43" s="139">
        <v>11851213</v>
      </c>
    </row>
    <row r="44" spans="1:9" ht="9" customHeight="1">
      <c r="A44" s="142" t="s">
        <v>22</v>
      </c>
      <c r="B44" s="143">
        <v>53276961</v>
      </c>
      <c r="C44" s="143">
        <v>213176071</v>
      </c>
      <c r="D44" s="143"/>
      <c r="E44" s="143">
        <v>42873122</v>
      </c>
      <c r="F44" s="143">
        <v>163465680</v>
      </c>
      <c r="G44" s="143"/>
      <c r="H44" s="143">
        <v>96150083</v>
      </c>
      <c r="I44" s="143">
        <v>376641751</v>
      </c>
    </row>
    <row r="45" spans="1:9" ht="9" customHeight="1">
      <c r="A45" s="142" t="s">
        <v>23</v>
      </c>
      <c r="B45" s="144">
        <f>SUM(B22:B25,B28:B31)</f>
        <v>27834350</v>
      </c>
      <c r="C45" s="144">
        <f>SUM(C22:C25,C28:C31)</f>
        <v>111372523</v>
      </c>
      <c r="D45" s="144"/>
      <c r="E45" s="145">
        <f>SUM(E22:E25,E28:E31)</f>
        <v>23718509</v>
      </c>
      <c r="F45" s="145">
        <f>SUM(F22:F25,F28:F31)</f>
        <v>95304467</v>
      </c>
      <c r="G45" s="145"/>
      <c r="H45" s="145">
        <f>SUM(H22:H25,H28:H31)</f>
        <v>51552859</v>
      </c>
      <c r="I45" s="145">
        <f>SUM(I22:I25,I28:I31)</f>
        <v>206676990</v>
      </c>
    </row>
    <row r="46" spans="1:9" ht="9" customHeight="1">
      <c r="A46" s="142" t="s">
        <v>24</v>
      </c>
      <c r="B46" s="144">
        <f>SUM(B32:B35)</f>
        <v>12786657</v>
      </c>
      <c r="C46" s="144">
        <f>SUM(C32:C35)</f>
        <v>48031388</v>
      </c>
      <c r="D46" s="144"/>
      <c r="E46" s="144">
        <f>SUM(E32:E35)</f>
        <v>13825071</v>
      </c>
      <c r="F46" s="144">
        <f>SUM(F32:F35)</f>
        <v>45608729</v>
      </c>
      <c r="G46" s="144"/>
      <c r="H46" s="144">
        <f>SUM(H32:H35)</f>
        <v>26611728</v>
      </c>
      <c r="I46" s="144">
        <f>SUM(I32:I35)</f>
        <v>93640117</v>
      </c>
    </row>
    <row r="47" spans="1:9" ht="9" customHeight="1">
      <c r="A47" s="142" t="s">
        <v>25</v>
      </c>
      <c r="B47" s="144">
        <f>SUM(B36:B43)</f>
        <v>12655954</v>
      </c>
      <c r="C47" s="144">
        <f>SUM(C36:C43)</f>
        <v>53772160</v>
      </c>
      <c r="D47" s="144"/>
      <c r="E47" s="144">
        <f>SUM(E36:E43)</f>
        <v>5329542</v>
      </c>
      <c r="F47" s="144">
        <f>SUM(F36:F43)</f>
        <v>22552484</v>
      </c>
      <c r="G47" s="144"/>
      <c r="H47" s="144">
        <f>SUM(H36:H43)</f>
        <v>17985496</v>
      </c>
      <c r="I47" s="144">
        <f>SUM(I36:I43)</f>
        <v>76324644</v>
      </c>
    </row>
    <row r="48" spans="1:9" ht="9" customHeight="1">
      <c r="A48" s="57"/>
      <c r="B48" s="51"/>
      <c r="C48" s="51"/>
      <c r="D48" s="51"/>
      <c r="E48" s="51"/>
      <c r="F48" s="51"/>
      <c r="G48" s="51"/>
      <c r="H48" s="51"/>
      <c r="I48" s="51"/>
    </row>
    <row r="49" spans="1:9" ht="8.25" customHeight="1">
      <c r="A49" s="38"/>
      <c r="B49" s="49"/>
      <c r="C49" s="49"/>
      <c r="D49" s="49"/>
      <c r="E49" s="49"/>
      <c r="F49" s="49"/>
      <c r="G49" s="49"/>
      <c r="H49" s="49"/>
      <c r="I49" s="49"/>
    </row>
    <row r="50" spans="1:9" s="36" customFormat="1" ht="9" customHeight="1">
      <c r="A50" s="41" t="s">
        <v>158</v>
      </c>
      <c r="B50" s="52"/>
      <c r="C50" s="52"/>
      <c r="D50" s="52"/>
      <c r="E50" s="52"/>
      <c r="F50" s="53"/>
      <c r="G50" s="53"/>
      <c r="H50" s="52"/>
      <c r="I50" s="52"/>
    </row>
    <row r="53" ht="9" customHeight="1">
      <c r="B53" s="179"/>
    </row>
  </sheetData>
  <mergeCells count="6">
    <mergeCell ref="A20:I20"/>
    <mergeCell ref="A1:I1"/>
    <mergeCell ref="A5:A6"/>
    <mergeCell ref="B5:C5"/>
    <mergeCell ref="E5:F5"/>
    <mergeCell ref="H5:I5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1"/>
  <headerFooter alignWithMargins="0">
    <oddFooter>&amp;C235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selection activeCell="A1" sqref="A1:L1"/>
    </sheetView>
  </sheetViews>
  <sheetFormatPr defaultColWidth="9.140625" defaultRowHeight="12.75"/>
  <cols>
    <col min="1" max="1" width="16.00390625" style="100" customWidth="1"/>
    <col min="2" max="2" width="7.57421875" style="100" customWidth="1"/>
    <col min="3" max="4" width="7.8515625" style="100" customWidth="1"/>
    <col min="5" max="5" width="9.28125" style="100" bestFit="1" customWidth="1"/>
    <col min="6" max="7" width="7.8515625" style="100" customWidth="1"/>
    <col min="8" max="8" width="8.7109375" style="100" customWidth="1"/>
    <col min="9" max="9" width="0.42578125" style="100" customWidth="1"/>
    <col min="10" max="10" width="7.140625" style="100" customWidth="1"/>
    <col min="11" max="11" width="7.57421875" style="100" customWidth="1"/>
    <col min="12" max="12" width="9.8515625" style="100" bestFit="1" customWidth="1"/>
    <col min="13" max="13" width="9.28125" style="194" bestFit="1" customWidth="1"/>
    <col min="14" max="16384" width="9.140625" style="100" customWidth="1"/>
  </cols>
  <sheetData>
    <row r="1" spans="1:13" s="25" customFormat="1" ht="12.75" customHeight="1">
      <c r="A1" s="257" t="s">
        <v>129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193"/>
    </row>
    <row r="2" spans="1:11" ht="18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3" ht="12.75" customHeight="1">
      <c r="A3" s="8" t="s">
        <v>142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95"/>
    </row>
    <row r="4" spans="1:13" ht="9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96"/>
    </row>
    <row r="5" spans="1:13" ht="15" customHeight="1">
      <c r="A5" s="251" t="s">
        <v>50</v>
      </c>
      <c r="B5" s="256" t="s">
        <v>71</v>
      </c>
      <c r="C5" s="256"/>
      <c r="D5" s="256"/>
      <c r="E5" s="256"/>
      <c r="F5" s="256"/>
      <c r="G5" s="256"/>
      <c r="H5" s="256"/>
      <c r="I5" s="13"/>
      <c r="J5" s="256" t="s">
        <v>72</v>
      </c>
      <c r="K5" s="256"/>
      <c r="L5" s="259" t="s">
        <v>29</v>
      </c>
      <c r="M5" s="196"/>
    </row>
    <row r="6" spans="1:13" ht="39" customHeight="1">
      <c r="A6" s="252"/>
      <c r="B6" s="161" t="s">
        <v>51</v>
      </c>
      <c r="C6" s="161" t="s">
        <v>52</v>
      </c>
      <c r="D6" s="161" t="s">
        <v>53</v>
      </c>
      <c r="E6" s="161" t="s">
        <v>150</v>
      </c>
      <c r="F6" s="161" t="s">
        <v>54</v>
      </c>
      <c r="G6" s="161" t="s">
        <v>81</v>
      </c>
      <c r="H6" s="162" t="s">
        <v>29</v>
      </c>
      <c r="I6" s="163"/>
      <c r="J6" s="161" t="s">
        <v>91</v>
      </c>
      <c r="K6" s="161" t="s">
        <v>92</v>
      </c>
      <c r="L6" s="260"/>
      <c r="M6" s="196"/>
    </row>
    <row r="7" spans="1:13" ht="9" customHeight="1">
      <c r="A7" s="10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96"/>
    </row>
    <row r="8" spans="1:13" ht="9" customHeight="1">
      <c r="A8" s="43">
        <v>1996</v>
      </c>
      <c r="B8" s="44">
        <v>54964011</v>
      </c>
      <c r="C8" s="44">
        <v>37097019</v>
      </c>
      <c r="D8" s="44">
        <v>18687285</v>
      </c>
      <c r="E8" s="44">
        <v>98526489</v>
      </c>
      <c r="F8" s="44">
        <v>14062474</v>
      </c>
      <c r="G8" s="44">
        <v>9606523</v>
      </c>
      <c r="H8" s="45">
        <f>SUM(B8:G8)</f>
        <v>232943801</v>
      </c>
      <c r="I8" s="45"/>
      <c r="J8" s="44">
        <v>14955861</v>
      </c>
      <c r="K8" s="44">
        <v>43470644</v>
      </c>
      <c r="L8" s="45">
        <f>SUM(H8:K8)</f>
        <v>291370306</v>
      </c>
      <c r="M8" s="197"/>
    </row>
    <row r="9" spans="1:13" ht="9" customHeight="1">
      <c r="A9" s="43">
        <v>1997</v>
      </c>
      <c r="B9" s="45">
        <v>54978509</v>
      </c>
      <c r="C9" s="44">
        <v>37950751</v>
      </c>
      <c r="D9" s="44">
        <v>18550798</v>
      </c>
      <c r="E9" s="44">
        <v>97572908</v>
      </c>
      <c r="F9" s="44">
        <v>13622623</v>
      </c>
      <c r="G9" s="44">
        <v>9664118</v>
      </c>
      <c r="H9" s="45">
        <f>SUM(B9:G9)</f>
        <v>232339707</v>
      </c>
      <c r="I9" s="45"/>
      <c r="J9" s="44">
        <v>15110380</v>
      </c>
      <c r="K9" s="44">
        <v>44826236</v>
      </c>
      <c r="L9" s="45">
        <f>SUM(H9:K9)</f>
        <v>292276323</v>
      </c>
      <c r="M9" s="197"/>
    </row>
    <row r="10" spans="1:13" s="18" customFormat="1" ht="9" customHeight="1">
      <c r="A10" s="43">
        <v>1998</v>
      </c>
      <c r="B10" s="44">
        <v>56293796</v>
      </c>
      <c r="C10" s="44">
        <v>38361283</v>
      </c>
      <c r="D10" s="44">
        <v>18659241</v>
      </c>
      <c r="E10" s="44">
        <v>102338155</v>
      </c>
      <c r="F10" s="44">
        <v>13944181</v>
      </c>
      <c r="G10" s="44">
        <v>9859950</v>
      </c>
      <c r="H10" s="45">
        <v>239456606</v>
      </c>
      <c r="I10" s="44"/>
      <c r="J10" s="44">
        <v>14738664</v>
      </c>
      <c r="K10" s="44">
        <v>45313117</v>
      </c>
      <c r="L10" s="44">
        <v>299508387</v>
      </c>
      <c r="M10" s="197"/>
    </row>
    <row r="11" spans="1:13" s="18" customFormat="1" ht="9" customHeight="1">
      <c r="A11" s="43">
        <v>1999</v>
      </c>
      <c r="B11" s="44">
        <v>59109361</v>
      </c>
      <c r="C11" s="44">
        <v>38295358</v>
      </c>
      <c r="D11" s="44">
        <v>19461247</v>
      </c>
      <c r="E11" s="44">
        <v>106332555</v>
      </c>
      <c r="F11" s="44">
        <v>14415294</v>
      </c>
      <c r="G11" s="44">
        <v>10331464</v>
      </c>
      <c r="H11" s="45">
        <f>SUM(B11:G11)</f>
        <v>247945279</v>
      </c>
      <c r="I11" s="44"/>
      <c r="J11" s="44">
        <v>15526335</v>
      </c>
      <c r="K11" s="44">
        <v>44843115</v>
      </c>
      <c r="L11" s="44">
        <f>SUM(H11:K11)</f>
        <v>308314729</v>
      </c>
      <c r="M11" s="197"/>
    </row>
    <row r="12" spans="1:13" s="18" customFormat="1" ht="9" customHeight="1">
      <c r="A12" s="43">
        <v>2000</v>
      </c>
      <c r="B12" s="44">
        <v>78467836</v>
      </c>
      <c r="C12" s="44">
        <v>42718443</v>
      </c>
      <c r="D12" s="44">
        <v>22555972</v>
      </c>
      <c r="E12" s="44">
        <v>115364410</v>
      </c>
      <c r="F12" s="44">
        <v>15486894</v>
      </c>
      <c r="G12" s="44">
        <v>11017469</v>
      </c>
      <c r="H12" s="45">
        <f>SUM(B12:G12)</f>
        <v>285611024</v>
      </c>
      <c r="I12" s="44"/>
      <c r="J12" s="44">
        <v>7324089</v>
      </c>
      <c r="K12" s="44">
        <v>45950030</v>
      </c>
      <c r="L12" s="44">
        <f>SUM(H12:K12)</f>
        <v>338885143</v>
      </c>
      <c r="M12" s="197"/>
    </row>
    <row r="13" spans="1:13" ht="9" customHeight="1">
      <c r="A13" s="43">
        <v>2001</v>
      </c>
      <c r="B13" s="58">
        <v>80980850</v>
      </c>
      <c r="C13" s="58">
        <v>44309596</v>
      </c>
      <c r="D13" s="58">
        <v>23716295</v>
      </c>
      <c r="E13" s="58">
        <v>118062780</v>
      </c>
      <c r="F13" s="58">
        <v>15352784</v>
      </c>
      <c r="G13" s="58">
        <v>11663505</v>
      </c>
      <c r="H13" s="44">
        <f>SUM(B13:G13)</f>
        <v>294085810</v>
      </c>
      <c r="I13" s="44"/>
      <c r="J13" s="58">
        <v>7618818</v>
      </c>
      <c r="K13" s="58">
        <v>48618505</v>
      </c>
      <c r="L13" s="44">
        <f>SUM(H13:K13)</f>
        <v>350323133</v>
      </c>
      <c r="M13" s="197"/>
    </row>
    <row r="14" spans="1:13" ht="9" customHeight="1">
      <c r="A14" s="43">
        <v>2002</v>
      </c>
      <c r="B14" s="45">
        <v>77081199</v>
      </c>
      <c r="C14" s="58">
        <v>44090227</v>
      </c>
      <c r="D14" s="58">
        <v>22809872</v>
      </c>
      <c r="E14" s="58">
        <v>117113539</v>
      </c>
      <c r="F14" s="58">
        <v>14904189</v>
      </c>
      <c r="G14" s="58">
        <v>12449289</v>
      </c>
      <c r="H14" s="44">
        <v>288448315</v>
      </c>
      <c r="I14" s="44"/>
      <c r="J14" s="58">
        <v>8005868</v>
      </c>
      <c r="K14" s="58">
        <v>48792867</v>
      </c>
      <c r="L14" s="44">
        <v>345247050</v>
      </c>
      <c r="M14" s="197"/>
    </row>
    <row r="15" spans="1:13" ht="9" customHeight="1">
      <c r="A15" s="43">
        <v>2003</v>
      </c>
      <c r="B15" s="58">
        <v>75679669</v>
      </c>
      <c r="C15" s="58">
        <v>46101670</v>
      </c>
      <c r="D15" s="58">
        <v>22278422</v>
      </c>
      <c r="E15" s="58">
        <v>116222159</v>
      </c>
      <c r="F15" s="58">
        <v>13871242</v>
      </c>
      <c r="G15" s="58">
        <v>12372402</v>
      </c>
      <c r="H15" s="44">
        <f>SUM(B15:G15)</f>
        <v>286525564</v>
      </c>
      <c r="I15" s="44"/>
      <c r="J15" s="58">
        <v>8010192</v>
      </c>
      <c r="K15" s="58">
        <v>49877561</v>
      </c>
      <c r="L15" s="44">
        <f>SUM(H15:K15)</f>
        <v>344413317</v>
      </c>
      <c r="M15" s="197"/>
    </row>
    <row r="16" spans="1:13" ht="9" customHeight="1">
      <c r="A16" s="43">
        <v>2004</v>
      </c>
      <c r="B16" s="58">
        <v>81388134</v>
      </c>
      <c r="C16" s="58">
        <v>45505311</v>
      </c>
      <c r="D16" s="58">
        <v>22351573</v>
      </c>
      <c r="E16" s="58">
        <v>112915810</v>
      </c>
      <c r="F16" s="58">
        <v>13432548</v>
      </c>
      <c r="G16" s="58">
        <v>12175299</v>
      </c>
      <c r="H16" s="44">
        <f>SUM(B16:G16)</f>
        <v>287768675</v>
      </c>
      <c r="I16" s="44"/>
      <c r="J16" s="58">
        <v>8323973</v>
      </c>
      <c r="K16" s="58">
        <v>49523579</v>
      </c>
      <c r="L16" s="44">
        <f>SUM(H16:K16)</f>
        <v>345616227</v>
      </c>
      <c r="M16" s="197"/>
    </row>
    <row r="17" spans="1:13" ht="9" customHeight="1">
      <c r="A17" s="43">
        <v>2005</v>
      </c>
      <c r="B17" s="58">
        <v>86244843</v>
      </c>
      <c r="C17" s="58">
        <v>46616324</v>
      </c>
      <c r="D17" s="58">
        <v>23270078</v>
      </c>
      <c r="E17" s="58">
        <v>112201943</v>
      </c>
      <c r="F17" s="58">
        <v>13569983</v>
      </c>
      <c r="G17" s="58">
        <v>12733974</v>
      </c>
      <c r="H17" s="44">
        <v>294637145</v>
      </c>
      <c r="I17" s="44">
        <v>0</v>
      </c>
      <c r="J17" s="58">
        <v>8773581</v>
      </c>
      <c r="K17" s="58">
        <v>51844446</v>
      </c>
      <c r="L17" s="44">
        <v>355255172</v>
      </c>
      <c r="M17" s="197"/>
    </row>
    <row r="18" spans="1:13" ht="9" customHeight="1">
      <c r="A18" s="43">
        <v>2006</v>
      </c>
      <c r="B18" s="58">
        <v>91806246</v>
      </c>
      <c r="C18" s="58">
        <v>47170826</v>
      </c>
      <c r="D18" s="58">
        <v>24344603</v>
      </c>
      <c r="E18" s="58">
        <v>117306797</v>
      </c>
      <c r="F18" s="58">
        <v>13944314</v>
      </c>
      <c r="G18" s="58">
        <v>13402400</v>
      </c>
      <c r="H18" s="44">
        <v>307975186</v>
      </c>
      <c r="I18" s="44">
        <v>0</v>
      </c>
      <c r="J18" s="58">
        <v>5606997</v>
      </c>
      <c r="K18" s="58">
        <v>53182595</v>
      </c>
      <c r="L18" s="44">
        <v>366764778</v>
      </c>
      <c r="M18" s="197"/>
    </row>
    <row r="19" spans="1:13" ht="9" customHeight="1">
      <c r="A19" s="43"/>
      <c r="B19" s="58"/>
      <c r="C19" s="58"/>
      <c r="D19" s="58"/>
      <c r="E19" s="58"/>
      <c r="F19" s="58"/>
      <c r="G19" s="58"/>
      <c r="H19" s="44"/>
      <c r="I19" s="44"/>
      <c r="J19" s="58"/>
      <c r="K19" s="58"/>
      <c r="L19" s="44"/>
      <c r="M19" s="197"/>
    </row>
    <row r="20" spans="1:13" ht="9" customHeight="1">
      <c r="A20" s="246" t="s">
        <v>137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197"/>
    </row>
    <row r="21" spans="1:13" ht="9" customHeight="1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198"/>
    </row>
    <row r="22" spans="1:13" ht="9" customHeight="1">
      <c r="A22" s="43" t="s">
        <v>1</v>
      </c>
      <c r="B22" s="45">
        <v>1939360</v>
      </c>
      <c r="C22" s="45">
        <v>2473384</v>
      </c>
      <c r="D22" s="45">
        <v>2984940</v>
      </c>
      <c r="E22" s="87">
        <v>0</v>
      </c>
      <c r="F22" s="45">
        <v>308336</v>
      </c>
      <c r="G22" s="45">
        <v>395985</v>
      </c>
      <c r="H22" s="45">
        <v>8102005</v>
      </c>
      <c r="I22" s="45"/>
      <c r="J22" s="45">
        <v>723253</v>
      </c>
      <c r="K22" s="45">
        <v>1491913</v>
      </c>
      <c r="L22" s="45">
        <v>10317171</v>
      </c>
      <c r="M22" s="199"/>
    </row>
    <row r="23" spans="1:13" ht="9" customHeight="1">
      <c r="A23" s="35" t="s">
        <v>114</v>
      </c>
      <c r="B23" s="45">
        <v>224396</v>
      </c>
      <c r="C23" s="45">
        <v>2447964</v>
      </c>
      <c r="D23" s="88">
        <v>0</v>
      </c>
      <c r="E23" s="88">
        <v>0</v>
      </c>
      <c r="F23" s="45">
        <v>103967</v>
      </c>
      <c r="G23" s="45">
        <v>317485</v>
      </c>
      <c r="H23" s="45">
        <v>3093812</v>
      </c>
      <c r="I23" s="45"/>
      <c r="J23" s="88">
        <v>0</v>
      </c>
      <c r="K23" s="45">
        <v>12772</v>
      </c>
      <c r="L23" s="45">
        <v>3106584</v>
      </c>
      <c r="M23" s="199"/>
    </row>
    <row r="24" spans="1:13" ht="9" customHeight="1">
      <c r="A24" s="35" t="s">
        <v>3</v>
      </c>
      <c r="B24" s="45">
        <v>9129412</v>
      </c>
      <c r="C24" s="45">
        <v>2863287</v>
      </c>
      <c r="D24" s="45">
        <v>7792287</v>
      </c>
      <c r="E24" s="88">
        <v>0</v>
      </c>
      <c r="F24" s="45">
        <v>335225</v>
      </c>
      <c r="G24" s="45">
        <v>135400</v>
      </c>
      <c r="H24" s="45">
        <v>20255611</v>
      </c>
      <c r="I24" s="45"/>
      <c r="J24" s="45">
        <v>113505</v>
      </c>
      <c r="K24" s="45">
        <v>8279403</v>
      </c>
      <c r="L24" s="45">
        <v>28648519</v>
      </c>
      <c r="M24" s="199"/>
    </row>
    <row r="25" spans="1:13" ht="9" customHeight="1">
      <c r="A25" s="35" t="s">
        <v>4</v>
      </c>
      <c r="B25" s="88">
        <v>0</v>
      </c>
      <c r="C25" s="45">
        <v>29926545</v>
      </c>
      <c r="D25" s="45">
        <v>3941670</v>
      </c>
      <c r="E25" s="88">
        <v>0</v>
      </c>
      <c r="F25" s="45">
        <v>1687478</v>
      </c>
      <c r="G25" s="45">
        <v>5335956</v>
      </c>
      <c r="H25" s="45">
        <v>40891649</v>
      </c>
      <c r="I25" s="45"/>
      <c r="J25" s="45">
        <v>636814</v>
      </c>
      <c r="K25" s="45">
        <v>467928</v>
      </c>
      <c r="L25" s="45">
        <v>41996391</v>
      </c>
      <c r="M25" s="199"/>
    </row>
    <row r="26" spans="1:13" ht="9" customHeight="1">
      <c r="A26" s="46" t="s">
        <v>115</v>
      </c>
      <c r="B26" s="91">
        <v>0</v>
      </c>
      <c r="C26" s="92">
        <v>20065925</v>
      </c>
      <c r="D26" s="92">
        <v>432655</v>
      </c>
      <c r="E26" s="91">
        <v>0</v>
      </c>
      <c r="F26" s="92">
        <v>1458772</v>
      </c>
      <c r="G26" s="92">
        <v>5335956</v>
      </c>
      <c r="H26" s="92">
        <v>27293308</v>
      </c>
      <c r="I26" s="92"/>
      <c r="J26" s="91">
        <v>0</v>
      </c>
      <c r="K26" s="91">
        <v>0</v>
      </c>
      <c r="L26" s="92">
        <v>27293308</v>
      </c>
      <c r="M26" s="199"/>
    </row>
    <row r="27" spans="1:13" ht="9" customHeight="1">
      <c r="A27" s="46" t="s">
        <v>5</v>
      </c>
      <c r="B27" s="91">
        <v>0</v>
      </c>
      <c r="C27" s="92">
        <v>9860620</v>
      </c>
      <c r="D27" s="92">
        <v>3509015</v>
      </c>
      <c r="E27" s="91">
        <v>0</v>
      </c>
      <c r="F27" s="92">
        <v>228706</v>
      </c>
      <c r="G27" s="91">
        <v>0</v>
      </c>
      <c r="H27" s="92">
        <v>13598341</v>
      </c>
      <c r="I27" s="92"/>
      <c r="J27" s="92">
        <v>636814</v>
      </c>
      <c r="K27" s="92">
        <v>467928</v>
      </c>
      <c r="L27" s="92">
        <v>14703083</v>
      </c>
      <c r="M27" s="199"/>
    </row>
    <row r="28" spans="1:13" ht="9" customHeight="1">
      <c r="A28" s="43" t="s">
        <v>6</v>
      </c>
      <c r="B28" s="45">
        <v>20781876</v>
      </c>
      <c r="C28" s="45">
        <v>5061839</v>
      </c>
      <c r="D28" s="45">
        <v>9854428</v>
      </c>
      <c r="E28" s="45">
        <v>19595475</v>
      </c>
      <c r="F28" s="45">
        <v>3240646</v>
      </c>
      <c r="G28" s="88">
        <v>0</v>
      </c>
      <c r="H28" s="45">
        <v>58534264</v>
      </c>
      <c r="I28" s="45"/>
      <c r="J28" s="88">
        <v>0</v>
      </c>
      <c r="K28" s="45">
        <v>2995309</v>
      </c>
      <c r="L28" s="45">
        <v>61529573</v>
      </c>
      <c r="M28" s="199"/>
    </row>
    <row r="29" spans="1:13" ht="9" customHeight="1">
      <c r="A29" s="43" t="s">
        <v>7</v>
      </c>
      <c r="B29" s="45">
        <v>715553</v>
      </c>
      <c r="C29" s="45">
        <v>1225198</v>
      </c>
      <c r="D29" s="88">
        <v>0</v>
      </c>
      <c r="E29" s="45">
        <v>5219823</v>
      </c>
      <c r="F29" s="45">
        <v>135950</v>
      </c>
      <c r="G29" s="88">
        <v>0</v>
      </c>
      <c r="H29" s="45">
        <v>7296524</v>
      </c>
      <c r="I29" s="45"/>
      <c r="J29" s="45">
        <v>547700</v>
      </c>
      <c r="K29" s="45">
        <v>889797</v>
      </c>
      <c r="L29" s="45">
        <v>8734021</v>
      </c>
      <c r="M29" s="199"/>
    </row>
    <row r="30" spans="1:13" ht="9" customHeight="1">
      <c r="A30" s="43" t="s">
        <v>8</v>
      </c>
      <c r="B30" s="45">
        <v>1337199</v>
      </c>
      <c r="C30" s="45">
        <v>15684</v>
      </c>
      <c r="D30" s="88">
        <v>0</v>
      </c>
      <c r="E30" s="45">
        <v>12233393</v>
      </c>
      <c r="F30" s="88">
        <v>0</v>
      </c>
      <c r="G30" s="45">
        <v>454789</v>
      </c>
      <c r="H30" s="45">
        <v>14041065</v>
      </c>
      <c r="I30" s="45"/>
      <c r="J30" s="88">
        <v>0</v>
      </c>
      <c r="K30" s="45">
        <v>129200</v>
      </c>
      <c r="L30" s="45">
        <v>14170265</v>
      </c>
      <c r="M30" s="199"/>
    </row>
    <row r="31" spans="1:13" ht="9" customHeight="1">
      <c r="A31" s="43" t="s">
        <v>9</v>
      </c>
      <c r="B31" s="45">
        <v>7344143</v>
      </c>
      <c r="C31" s="45">
        <v>910286</v>
      </c>
      <c r="D31" s="89">
        <v>0</v>
      </c>
      <c r="E31" s="45">
        <v>25840569</v>
      </c>
      <c r="F31" s="45">
        <v>1419759</v>
      </c>
      <c r="G31" s="45">
        <v>286434</v>
      </c>
      <c r="H31" s="45">
        <v>35801191</v>
      </c>
      <c r="I31" s="45"/>
      <c r="J31" s="45">
        <v>428873</v>
      </c>
      <c r="K31" s="45">
        <v>1944402</v>
      </c>
      <c r="L31" s="45">
        <v>38174466</v>
      </c>
      <c r="M31" s="199"/>
    </row>
    <row r="32" spans="1:13" ht="9" customHeight="1">
      <c r="A32" s="43" t="s">
        <v>10</v>
      </c>
      <c r="B32" s="45">
        <v>14651647</v>
      </c>
      <c r="C32" s="45">
        <v>1084982</v>
      </c>
      <c r="D32" s="45">
        <v>2464</v>
      </c>
      <c r="E32" s="45">
        <v>16383258</v>
      </c>
      <c r="F32" s="45">
        <v>4081979</v>
      </c>
      <c r="G32" s="45">
        <v>3008652</v>
      </c>
      <c r="H32" s="45">
        <v>39212982</v>
      </c>
      <c r="I32" s="45"/>
      <c r="J32" s="88">
        <v>0</v>
      </c>
      <c r="K32" s="45">
        <v>2482858</v>
      </c>
      <c r="L32" s="45">
        <v>41695840</v>
      </c>
      <c r="M32" s="199"/>
    </row>
    <row r="33" spans="1:13" ht="9" customHeight="1">
      <c r="A33" s="43" t="s">
        <v>11</v>
      </c>
      <c r="B33" s="45">
        <v>3267997</v>
      </c>
      <c r="C33" s="88">
        <v>0</v>
      </c>
      <c r="D33" s="45">
        <v>1150497</v>
      </c>
      <c r="E33" s="88">
        <v>0</v>
      </c>
      <c r="F33" s="88">
        <v>0</v>
      </c>
      <c r="G33" s="45">
        <v>1833608</v>
      </c>
      <c r="H33" s="45">
        <v>6252102</v>
      </c>
      <c r="I33" s="45"/>
      <c r="J33" s="88">
        <v>0</v>
      </c>
      <c r="K33" s="88">
        <v>0</v>
      </c>
      <c r="L33" s="45">
        <v>6252102</v>
      </c>
      <c r="M33" s="199"/>
    </row>
    <row r="34" spans="1:13" ht="9" customHeight="1">
      <c r="A34" s="43" t="s">
        <v>12</v>
      </c>
      <c r="B34" s="45">
        <v>3545939</v>
      </c>
      <c r="C34" s="45">
        <v>351753</v>
      </c>
      <c r="D34" s="88">
        <v>0</v>
      </c>
      <c r="E34" s="45">
        <v>8133071</v>
      </c>
      <c r="F34" s="45">
        <v>170823</v>
      </c>
      <c r="G34" s="45">
        <v>47234</v>
      </c>
      <c r="H34" s="45">
        <v>12248820</v>
      </c>
      <c r="I34" s="45"/>
      <c r="J34" s="88">
        <v>0</v>
      </c>
      <c r="K34" s="45">
        <v>1335762</v>
      </c>
      <c r="L34" s="45">
        <v>13584582</v>
      </c>
      <c r="M34" s="199"/>
    </row>
    <row r="35" spans="1:13" ht="9" customHeight="1">
      <c r="A35" s="43" t="s">
        <v>13</v>
      </c>
      <c r="B35" s="45">
        <v>24121898</v>
      </c>
      <c r="C35" s="45">
        <v>96895</v>
      </c>
      <c r="D35" s="45">
        <v>186</v>
      </c>
      <c r="E35" s="45">
        <v>2028990</v>
      </c>
      <c r="F35" s="87">
        <v>923865</v>
      </c>
      <c r="G35" s="45">
        <v>102982</v>
      </c>
      <c r="H35" s="45">
        <v>27274816</v>
      </c>
      <c r="I35" s="45"/>
      <c r="J35" s="45">
        <v>533617</v>
      </c>
      <c r="K35" s="45">
        <v>4299160</v>
      </c>
      <c r="L35" s="45">
        <v>32107593</v>
      </c>
      <c r="M35" s="199"/>
    </row>
    <row r="36" spans="1:13" ht="9" customHeight="1">
      <c r="A36" s="43" t="s">
        <v>14</v>
      </c>
      <c r="B36" s="88">
        <v>0</v>
      </c>
      <c r="C36" s="45">
        <v>759323</v>
      </c>
      <c r="D36" s="88">
        <v>0</v>
      </c>
      <c r="E36" s="45">
        <v>4313606</v>
      </c>
      <c r="F36" s="45">
        <v>99359</v>
      </c>
      <c r="G36" s="45">
        <v>144169</v>
      </c>
      <c r="H36" s="45">
        <v>5316457</v>
      </c>
      <c r="I36" s="45"/>
      <c r="J36" s="45">
        <v>52863</v>
      </c>
      <c r="K36" s="45">
        <v>2005326</v>
      </c>
      <c r="L36" s="45">
        <v>7374646</v>
      </c>
      <c r="M36" s="199"/>
    </row>
    <row r="37" spans="1:13" ht="9" customHeight="1">
      <c r="A37" s="43" t="s">
        <v>15</v>
      </c>
      <c r="B37" s="88">
        <v>0</v>
      </c>
      <c r="C37" s="88">
        <v>0</v>
      </c>
      <c r="D37" s="88">
        <v>0</v>
      </c>
      <c r="E37" s="45">
        <v>212578</v>
      </c>
      <c r="F37" s="88">
        <v>0</v>
      </c>
      <c r="G37" s="88">
        <v>0</v>
      </c>
      <c r="H37" s="45">
        <v>212578</v>
      </c>
      <c r="I37" s="45"/>
      <c r="J37" s="45">
        <v>73460</v>
      </c>
      <c r="K37" s="45">
        <v>366133</v>
      </c>
      <c r="L37" s="45">
        <v>652171</v>
      </c>
      <c r="M37" s="199"/>
    </row>
    <row r="38" spans="1:13" ht="9" customHeight="1">
      <c r="A38" s="43" t="s">
        <v>16</v>
      </c>
      <c r="B38" s="45">
        <v>2736248</v>
      </c>
      <c r="C38" s="88">
        <v>0</v>
      </c>
      <c r="D38" s="88">
        <v>0</v>
      </c>
      <c r="E38" s="45">
        <v>7177747</v>
      </c>
      <c r="F38" s="45">
        <v>981147</v>
      </c>
      <c r="G38" s="45">
        <v>162450</v>
      </c>
      <c r="H38" s="45">
        <v>11057592</v>
      </c>
      <c r="I38" s="45"/>
      <c r="J38" s="45">
        <v>156390</v>
      </c>
      <c r="K38" s="45">
        <v>8560760</v>
      </c>
      <c r="L38" s="45">
        <v>19774742</v>
      </c>
      <c r="M38" s="199"/>
    </row>
    <row r="39" spans="1:13" ht="9" customHeight="1">
      <c r="A39" s="43" t="s">
        <v>17</v>
      </c>
      <c r="B39" s="45">
        <v>903730</v>
      </c>
      <c r="C39" s="88">
        <v>0</v>
      </c>
      <c r="D39" s="88">
        <v>0</v>
      </c>
      <c r="E39" s="45">
        <v>3208487</v>
      </c>
      <c r="F39" s="45">
        <v>95439</v>
      </c>
      <c r="G39" s="45">
        <v>1094747</v>
      </c>
      <c r="H39" s="45">
        <v>5302403</v>
      </c>
      <c r="I39" s="45"/>
      <c r="J39" s="45">
        <v>279283</v>
      </c>
      <c r="K39" s="45">
        <v>5899917</v>
      </c>
      <c r="L39" s="45">
        <v>11481603</v>
      </c>
      <c r="M39" s="199"/>
    </row>
    <row r="40" spans="1:13" ht="9" customHeight="1">
      <c r="A40" s="43" t="s">
        <v>18</v>
      </c>
      <c r="B40" s="88">
        <v>0</v>
      </c>
      <c r="C40" s="88">
        <v>0</v>
      </c>
      <c r="D40" s="88">
        <v>0</v>
      </c>
      <c r="E40" s="45">
        <v>164143</v>
      </c>
      <c r="F40" s="88">
        <v>0</v>
      </c>
      <c r="G40" s="88">
        <v>0</v>
      </c>
      <c r="H40" s="45">
        <v>164143</v>
      </c>
      <c r="I40" s="45"/>
      <c r="J40" s="45">
        <v>168545</v>
      </c>
      <c r="K40" s="45">
        <v>1524101</v>
      </c>
      <c r="L40" s="45">
        <v>1856789</v>
      </c>
      <c r="M40" s="199"/>
    </row>
    <row r="41" spans="1:13" ht="9" customHeight="1">
      <c r="A41" s="43" t="s">
        <v>19</v>
      </c>
      <c r="B41" s="88">
        <v>0</v>
      </c>
      <c r="C41" s="45">
        <v>148515</v>
      </c>
      <c r="D41" s="88">
        <v>0</v>
      </c>
      <c r="E41" s="45">
        <v>5465812</v>
      </c>
      <c r="F41" s="45">
        <v>93813</v>
      </c>
      <c r="G41" s="45">
        <v>53280</v>
      </c>
      <c r="H41" s="45">
        <v>5761420</v>
      </c>
      <c r="I41" s="45"/>
      <c r="J41" s="45">
        <v>1199917</v>
      </c>
      <c r="K41" s="45">
        <v>1769998</v>
      </c>
      <c r="L41" s="45">
        <v>8731335</v>
      </c>
      <c r="M41" s="199"/>
    </row>
    <row r="42" spans="1:13" ht="9" customHeight="1">
      <c r="A42" s="43" t="s">
        <v>20</v>
      </c>
      <c r="B42" s="45">
        <v>2487473</v>
      </c>
      <c r="C42" s="45">
        <v>51902</v>
      </c>
      <c r="D42" s="88">
        <v>0</v>
      </c>
      <c r="E42" s="45">
        <v>4885269</v>
      </c>
      <c r="F42" s="45">
        <v>441198</v>
      </c>
      <c r="G42" s="45">
        <v>161819</v>
      </c>
      <c r="H42" s="45">
        <v>8027661</v>
      </c>
      <c r="I42" s="45"/>
      <c r="J42" s="45">
        <v>671950</v>
      </c>
      <c r="K42" s="45">
        <v>5902534</v>
      </c>
      <c r="L42" s="45">
        <v>14602145</v>
      </c>
      <c r="M42" s="199"/>
    </row>
    <row r="43" spans="1:13" ht="9" customHeight="1">
      <c r="A43" s="43" t="s">
        <v>21</v>
      </c>
      <c r="B43" s="88">
        <v>0</v>
      </c>
      <c r="C43" s="88">
        <v>0</v>
      </c>
      <c r="D43" s="88">
        <v>0</v>
      </c>
      <c r="E43" s="45">
        <v>4740695</v>
      </c>
      <c r="F43" s="88">
        <v>0</v>
      </c>
      <c r="G43" s="45">
        <v>219186</v>
      </c>
      <c r="H43" s="45">
        <v>4959881</v>
      </c>
      <c r="I43" s="45"/>
      <c r="J43" s="45">
        <v>145817</v>
      </c>
      <c r="K43" s="45">
        <v>6745515</v>
      </c>
      <c r="L43" s="45">
        <v>11851213</v>
      </c>
      <c r="M43" s="199"/>
    </row>
    <row r="44" spans="1:13" ht="9" customHeight="1">
      <c r="A44" s="59" t="s">
        <v>22</v>
      </c>
      <c r="B44" s="60">
        <f aca="true" t="shared" si="0" ref="B44:L44">SUM(B22:B25,B28:B43)</f>
        <v>93186871</v>
      </c>
      <c r="C44" s="60">
        <f t="shared" si="0"/>
        <v>47417557</v>
      </c>
      <c r="D44" s="60">
        <f t="shared" si="0"/>
        <v>25726472</v>
      </c>
      <c r="E44" s="60">
        <f t="shared" si="0"/>
        <v>119602916</v>
      </c>
      <c r="F44" s="60">
        <f t="shared" si="0"/>
        <v>14118984</v>
      </c>
      <c r="G44" s="60">
        <f t="shared" si="0"/>
        <v>13754176</v>
      </c>
      <c r="H44" s="60">
        <f t="shared" si="0"/>
        <v>313806976</v>
      </c>
      <c r="I44" s="60">
        <f t="shared" si="0"/>
        <v>0</v>
      </c>
      <c r="J44" s="60">
        <f t="shared" si="0"/>
        <v>5731987</v>
      </c>
      <c r="K44" s="60">
        <f t="shared" si="0"/>
        <v>57102788</v>
      </c>
      <c r="L44" s="60">
        <f t="shared" si="0"/>
        <v>376641751</v>
      </c>
      <c r="M44" s="199"/>
    </row>
    <row r="45" spans="1:14" ht="9" customHeight="1">
      <c r="A45" s="59" t="s">
        <v>23</v>
      </c>
      <c r="B45" s="60">
        <f aca="true" t="shared" si="1" ref="B45:L45">SUM(B22:B25,B28:B31)</f>
        <v>41471939</v>
      </c>
      <c r="C45" s="60">
        <f t="shared" si="1"/>
        <v>44924187</v>
      </c>
      <c r="D45" s="60">
        <f t="shared" si="1"/>
        <v>24573325</v>
      </c>
      <c r="E45" s="60">
        <f t="shared" si="1"/>
        <v>62889260</v>
      </c>
      <c r="F45" s="60">
        <f t="shared" si="1"/>
        <v>7231361</v>
      </c>
      <c r="G45" s="60">
        <f t="shared" si="1"/>
        <v>6926049</v>
      </c>
      <c r="H45" s="60">
        <f t="shared" si="1"/>
        <v>188016121</v>
      </c>
      <c r="I45" s="60">
        <f t="shared" si="1"/>
        <v>0</v>
      </c>
      <c r="J45" s="60">
        <f t="shared" si="1"/>
        <v>2450145</v>
      </c>
      <c r="K45" s="60">
        <f t="shared" si="1"/>
        <v>16210724</v>
      </c>
      <c r="L45" s="60">
        <f t="shared" si="1"/>
        <v>206676990</v>
      </c>
      <c r="M45" s="200"/>
      <c r="N45" s="6"/>
    </row>
    <row r="46" spans="1:14" ht="9" customHeight="1">
      <c r="A46" s="59" t="s">
        <v>24</v>
      </c>
      <c r="B46" s="60">
        <f aca="true" t="shared" si="2" ref="B46:L46">SUM(B32:B35)</f>
        <v>45587481</v>
      </c>
      <c r="C46" s="60">
        <f t="shared" si="2"/>
        <v>1533630</v>
      </c>
      <c r="D46" s="60">
        <f t="shared" si="2"/>
        <v>1153147</v>
      </c>
      <c r="E46" s="60">
        <f t="shared" si="2"/>
        <v>26545319</v>
      </c>
      <c r="F46" s="60">
        <f t="shared" si="2"/>
        <v>5176667</v>
      </c>
      <c r="G46" s="60">
        <f t="shared" si="2"/>
        <v>4992476</v>
      </c>
      <c r="H46" s="60">
        <f t="shared" si="2"/>
        <v>84988720</v>
      </c>
      <c r="I46" s="60">
        <f t="shared" si="2"/>
        <v>0</v>
      </c>
      <c r="J46" s="60">
        <f t="shared" si="2"/>
        <v>533617</v>
      </c>
      <c r="K46" s="60">
        <f t="shared" si="2"/>
        <v>8117780</v>
      </c>
      <c r="L46" s="60">
        <f t="shared" si="2"/>
        <v>93640117</v>
      </c>
      <c r="M46" s="200"/>
      <c r="N46" s="180"/>
    </row>
    <row r="47" spans="1:14" ht="9" customHeight="1">
      <c r="A47" s="59" t="s">
        <v>25</v>
      </c>
      <c r="B47" s="60">
        <f>SUM(B36:B43)</f>
        <v>6127451</v>
      </c>
      <c r="C47" s="60">
        <f>SUM(C36:C43)</f>
        <v>959740</v>
      </c>
      <c r="D47" s="60" t="s">
        <v>104</v>
      </c>
      <c r="E47" s="60">
        <f aca="true" t="shared" si="3" ref="E47:L47">SUM(E36:E43)</f>
        <v>30168337</v>
      </c>
      <c r="F47" s="60">
        <f t="shared" si="3"/>
        <v>1710956</v>
      </c>
      <c r="G47" s="60">
        <f t="shared" si="3"/>
        <v>1835651</v>
      </c>
      <c r="H47" s="60">
        <f t="shared" si="3"/>
        <v>40802135</v>
      </c>
      <c r="I47" s="60">
        <f t="shared" si="3"/>
        <v>0</v>
      </c>
      <c r="J47" s="60">
        <f t="shared" si="3"/>
        <v>2748225</v>
      </c>
      <c r="K47" s="60">
        <f t="shared" si="3"/>
        <v>32774284</v>
      </c>
      <c r="L47" s="60">
        <f t="shared" si="3"/>
        <v>76324644</v>
      </c>
      <c r="M47" s="200"/>
      <c r="N47" s="180"/>
    </row>
    <row r="48" spans="1:13" ht="9" customHeight="1">
      <c r="A48" s="61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196"/>
    </row>
    <row r="49" spans="1:13" ht="9" customHeight="1">
      <c r="A49" s="35"/>
      <c r="B49" s="99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196"/>
    </row>
    <row r="50" spans="1:18" s="36" customFormat="1" ht="9" customHeight="1">
      <c r="A50" s="41" t="s">
        <v>158</v>
      </c>
      <c r="B50" s="52"/>
      <c r="C50" s="52"/>
      <c r="D50" s="52"/>
      <c r="E50" s="52"/>
      <c r="F50" s="53"/>
      <c r="G50" s="52"/>
      <c r="H50" s="52"/>
      <c r="I50" s="52"/>
      <c r="J50" s="52"/>
      <c r="K50" s="52"/>
      <c r="L50" s="52"/>
      <c r="M50" s="201"/>
      <c r="N50" s="54"/>
      <c r="O50" s="54"/>
      <c r="P50" s="54"/>
      <c r="Q50" s="54"/>
      <c r="R50" s="54"/>
    </row>
    <row r="51" spans="1:13" s="99" customFormat="1" ht="27" customHeight="1">
      <c r="A51" s="249" t="s">
        <v>120</v>
      </c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115"/>
    </row>
    <row r="52" spans="1:13" s="99" customFormat="1" ht="33.75" customHeight="1">
      <c r="A52" s="258" t="s">
        <v>153</v>
      </c>
      <c r="B52" s="249"/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115"/>
    </row>
    <row r="53" spans="1:13" s="99" customFormat="1" ht="10.5" customHeight="1">
      <c r="A53" s="35" t="s">
        <v>89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115"/>
    </row>
    <row r="54" ht="9" customHeight="1">
      <c r="A54" s="35" t="s">
        <v>90</v>
      </c>
    </row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</sheetData>
  <mergeCells count="8">
    <mergeCell ref="A52:L52"/>
    <mergeCell ref="A5:A6"/>
    <mergeCell ref="L5:L6"/>
    <mergeCell ref="A51:L51"/>
    <mergeCell ref="A1:L1"/>
    <mergeCell ref="A20:L20"/>
    <mergeCell ref="B5:H5"/>
    <mergeCell ref="J5:K5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scale="90" r:id="rId1"/>
  <headerFooter alignWithMargins="0">
    <oddFooter>&amp;C&amp;11 236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:L1"/>
    </sheetView>
  </sheetViews>
  <sheetFormatPr defaultColWidth="9.140625" defaultRowHeight="12.75"/>
  <cols>
    <col min="1" max="1" width="16.8515625" style="35" customWidth="1"/>
    <col min="2" max="12" width="6.421875" style="35" customWidth="1"/>
    <col min="13" max="16384" width="9.140625" style="35" customWidth="1"/>
  </cols>
  <sheetData>
    <row r="1" spans="1:12" ht="12.75" customHeight="1">
      <c r="A1" s="243" t="s">
        <v>129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ht="18" customHeight="1"/>
    <row r="3" spans="1:12" s="103" customFormat="1" ht="25.5" customHeight="1">
      <c r="A3" s="261" t="s">
        <v>144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4" spans="1:12" ht="9" customHeight="1">
      <c r="A4" s="70"/>
      <c r="B4" s="67"/>
      <c r="C4" s="67"/>
      <c r="D4" s="67"/>
      <c r="E4" s="68"/>
      <c r="F4" s="68"/>
      <c r="G4" s="68"/>
      <c r="H4" s="68"/>
      <c r="I4" s="68"/>
      <c r="J4" s="68"/>
      <c r="K4" s="68"/>
      <c r="L4" s="68"/>
    </row>
    <row r="5" spans="1:12" ht="15" customHeight="1">
      <c r="A5" s="264" t="s">
        <v>123</v>
      </c>
      <c r="B5" s="244" t="s">
        <v>73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</row>
    <row r="6" spans="1:12" ht="28.5" customHeight="1">
      <c r="A6" s="265"/>
      <c r="B6" s="164" t="s">
        <v>1</v>
      </c>
      <c r="C6" s="164" t="s">
        <v>2</v>
      </c>
      <c r="D6" s="164" t="s">
        <v>3</v>
      </c>
      <c r="E6" s="164" t="s">
        <v>4</v>
      </c>
      <c r="F6" s="165" t="s">
        <v>134</v>
      </c>
      <c r="G6" s="165" t="s">
        <v>5</v>
      </c>
      <c r="H6" s="164" t="s">
        <v>6</v>
      </c>
      <c r="I6" s="164" t="s">
        <v>135</v>
      </c>
      <c r="J6" s="164" t="s">
        <v>8</v>
      </c>
      <c r="K6" s="164" t="s">
        <v>9</v>
      </c>
      <c r="L6" s="164" t="s">
        <v>10</v>
      </c>
    </row>
    <row r="7" spans="1:12" ht="9" customHeight="1">
      <c r="A7" s="107"/>
      <c r="B7" s="20"/>
      <c r="C7" s="20"/>
      <c r="D7" s="20"/>
      <c r="E7" s="20"/>
      <c r="F7" s="23"/>
      <c r="G7" s="23"/>
      <c r="H7" s="20"/>
      <c r="I7" s="20"/>
      <c r="J7" s="20"/>
      <c r="K7" s="20"/>
      <c r="L7" s="20"/>
    </row>
    <row r="8" spans="1:12" ht="9" customHeight="1">
      <c r="A8" s="263" t="s">
        <v>35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</row>
    <row r="9" spans="1:12" ht="9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ht="9">
      <c r="A10" s="35" t="s">
        <v>1</v>
      </c>
      <c r="B10" s="205">
        <v>1020274</v>
      </c>
      <c r="C10" s="205">
        <v>123594</v>
      </c>
      <c r="D10" s="205">
        <v>335238</v>
      </c>
      <c r="E10" s="205">
        <v>139325</v>
      </c>
      <c r="F10" s="167">
        <v>71594</v>
      </c>
      <c r="G10" s="167">
        <v>67731</v>
      </c>
      <c r="H10" s="205">
        <v>349193</v>
      </c>
      <c r="I10" s="205">
        <v>67334</v>
      </c>
      <c r="J10" s="205">
        <v>561402</v>
      </c>
      <c r="K10" s="205">
        <v>451566</v>
      </c>
      <c r="L10" s="205">
        <v>354307</v>
      </c>
    </row>
    <row r="11" spans="1:12" ht="9">
      <c r="A11" s="35" t="s">
        <v>114</v>
      </c>
      <c r="B11" s="205">
        <v>15970</v>
      </c>
      <c r="C11" s="205">
        <v>8569</v>
      </c>
      <c r="D11" s="205">
        <v>12847</v>
      </c>
      <c r="E11" s="205">
        <v>4783</v>
      </c>
      <c r="F11" s="167">
        <v>2620</v>
      </c>
      <c r="G11" s="167">
        <v>2163</v>
      </c>
      <c r="H11" s="205">
        <v>11075</v>
      </c>
      <c r="I11" s="205">
        <v>2508</v>
      </c>
      <c r="J11" s="205">
        <v>14268</v>
      </c>
      <c r="K11" s="205">
        <v>24455</v>
      </c>
      <c r="L11" s="205">
        <v>13074</v>
      </c>
    </row>
    <row r="12" spans="1:12" ht="9">
      <c r="A12" s="35" t="s">
        <v>3</v>
      </c>
      <c r="B12" s="205">
        <v>335738</v>
      </c>
      <c r="C12" s="205">
        <v>172723</v>
      </c>
      <c r="D12" s="205">
        <v>2642887</v>
      </c>
      <c r="E12" s="205">
        <v>915693</v>
      </c>
      <c r="F12" s="167">
        <v>485836</v>
      </c>
      <c r="G12" s="167">
        <v>429857</v>
      </c>
      <c r="H12" s="205">
        <v>1043676</v>
      </c>
      <c r="I12" s="205">
        <v>234980</v>
      </c>
      <c r="J12" s="205">
        <v>828184</v>
      </c>
      <c r="K12" s="205">
        <v>1540665</v>
      </c>
      <c r="L12" s="205">
        <v>901526</v>
      </c>
    </row>
    <row r="13" spans="1:12" ht="9">
      <c r="A13" s="35" t="s">
        <v>4</v>
      </c>
      <c r="B13" s="166">
        <v>23889</v>
      </c>
      <c r="C13" s="166">
        <v>5085</v>
      </c>
      <c r="D13" s="166">
        <v>77040</v>
      </c>
      <c r="E13" s="166">
        <v>209463</v>
      </c>
      <c r="F13" s="214">
        <v>129647</v>
      </c>
      <c r="G13" s="214">
        <v>79816</v>
      </c>
      <c r="H13" s="166">
        <v>251417</v>
      </c>
      <c r="I13" s="166">
        <v>33172</v>
      </c>
      <c r="J13" s="166">
        <v>21036</v>
      </c>
      <c r="K13" s="166">
        <v>184946</v>
      </c>
      <c r="L13" s="166">
        <v>67045</v>
      </c>
    </row>
    <row r="14" spans="1:12" ht="9">
      <c r="A14" s="46" t="s">
        <v>115</v>
      </c>
      <c r="B14" s="167">
        <v>8648</v>
      </c>
      <c r="C14" s="167">
        <v>2351</v>
      </c>
      <c r="D14" s="167">
        <v>31874</v>
      </c>
      <c r="E14" s="167">
        <v>107625</v>
      </c>
      <c r="F14" s="167">
        <v>84104</v>
      </c>
      <c r="G14" s="167">
        <v>23521</v>
      </c>
      <c r="H14" s="167">
        <v>141807</v>
      </c>
      <c r="I14" s="167">
        <v>15526</v>
      </c>
      <c r="J14" s="167">
        <v>8914</v>
      </c>
      <c r="K14" s="167">
        <v>73566</v>
      </c>
      <c r="L14" s="167">
        <v>26268</v>
      </c>
    </row>
    <row r="15" spans="1:12" ht="9">
      <c r="A15" s="46" t="s">
        <v>5</v>
      </c>
      <c r="B15" s="167">
        <v>15241</v>
      </c>
      <c r="C15" s="167">
        <v>2734</v>
      </c>
      <c r="D15" s="167">
        <v>45166</v>
      </c>
      <c r="E15" s="167">
        <v>101838</v>
      </c>
      <c r="F15" s="167">
        <v>45543</v>
      </c>
      <c r="G15" s="167">
        <v>56295</v>
      </c>
      <c r="H15" s="167">
        <v>109610</v>
      </c>
      <c r="I15" s="167">
        <v>17646</v>
      </c>
      <c r="J15" s="167">
        <v>12122</v>
      </c>
      <c r="K15" s="167">
        <v>111380</v>
      </c>
      <c r="L15" s="167">
        <v>40777</v>
      </c>
    </row>
    <row r="16" spans="1:12" ht="9">
      <c r="A16" s="35" t="s">
        <v>6</v>
      </c>
      <c r="B16" s="205">
        <v>93667</v>
      </c>
      <c r="C16" s="205">
        <v>21050</v>
      </c>
      <c r="D16" s="205">
        <v>359505</v>
      </c>
      <c r="E16" s="205">
        <v>759044</v>
      </c>
      <c r="F16" s="167">
        <v>439813</v>
      </c>
      <c r="G16" s="167">
        <v>319231</v>
      </c>
      <c r="H16" s="205">
        <v>1431491</v>
      </c>
      <c r="I16" s="205">
        <v>221438</v>
      </c>
      <c r="J16" s="205">
        <v>100277</v>
      </c>
      <c r="K16" s="205">
        <v>450804</v>
      </c>
      <c r="L16" s="205">
        <v>299950</v>
      </c>
    </row>
    <row r="17" spans="1:12" ht="9">
      <c r="A17" s="35" t="s">
        <v>7</v>
      </c>
      <c r="B17" s="205">
        <v>23549</v>
      </c>
      <c r="C17" s="205">
        <v>3901</v>
      </c>
      <c r="D17" s="205">
        <v>95973</v>
      </c>
      <c r="E17" s="205">
        <v>122009</v>
      </c>
      <c r="F17" s="167">
        <v>86800</v>
      </c>
      <c r="G17" s="167">
        <v>35209</v>
      </c>
      <c r="H17" s="205">
        <v>198265</v>
      </c>
      <c r="I17" s="205">
        <v>180746</v>
      </c>
      <c r="J17" s="205">
        <v>24295</v>
      </c>
      <c r="K17" s="205">
        <v>102098</v>
      </c>
      <c r="L17" s="205">
        <v>60675</v>
      </c>
    </row>
    <row r="18" spans="1:12" ht="9">
      <c r="A18" s="35" t="s">
        <v>8</v>
      </c>
      <c r="B18" s="205">
        <v>103361</v>
      </c>
      <c r="C18" s="205">
        <v>62415</v>
      </c>
      <c r="D18" s="205">
        <v>157631</v>
      </c>
      <c r="E18" s="205">
        <v>128247</v>
      </c>
      <c r="F18" s="167">
        <v>64048</v>
      </c>
      <c r="G18" s="167">
        <v>64199</v>
      </c>
      <c r="H18" s="205">
        <v>124767</v>
      </c>
      <c r="I18" s="205">
        <v>25101</v>
      </c>
      <c r="J18" s="205">
        <v>138733</v>
      </c>
      <c r="K18" s="205">
        <v>133620</v>
      </c>
      <c r="L18" s="205">
        <v>164796</v>
      </c>
    </row>
    <row r="19" spans="1:12" ht="9">
      <c r="A19" s="35" t="s">
        <v>9</v>
      </c>
      <c r="B19" s="205">
        <v>83661</v>
      </c>
      <c r="C19" s="205">
        <v>32602</v>
      </c>
      <c r="D19" s="205">
        <v>333039</v>
      </c>
      <c r="E19" s="205">
        <v>562765</v>
      </c>
      <c r="F19" s="167">
        <v>270207</v>
      </c>
      <c r="G19" s="167">
        <v>292558</v>
      </c>
      <c r="H19" s="205">
        <v>384347</v>
      </c>
      <c r="I19" s="205">
        <v>77157</v>
      </c>
      <c r="J19" s="205">
        <v>137350</v>
      </c>
      <c r="K19" s="205">
        <v>1175983</v>
      </c>
      <c r="L19" s="205">
        <v>380202</v>
      </c>
    </row>
    <row r="20" spans="1:12" ht="9">
      <c r="A20" s="35" t="s">
        <v>10</v>
      </c>
      <c r="B20" s="205">
        <v>70679</v>
      </c>
      <c r="C20" s="205">
        <v>31758</v>
      </c>
      <c r="D20" s="205">
        <v>271880</v>
      </c>
      <c r="E20" s="205">
        <v>263330</v>
      </c>
      <c r="F20" s="167">
        <v>133683</v>
      </c>
      <c r="G20" s="167">
        <v>129647</v>
      </c>
      <c r="H20" s="205">
        <v>267629</v>
      </c>
      <c r="I20" s="205">
        <v>44543</v>
      </c>
      <c r="J20" s="205">
        <v>99185</v>
      </c>
      <c r="K20" s="205">
        <v>428578</v>
      </c>
      <c r="L20" s="205">
        <v>996590</v>
      </c>
    </row>
    <row r="21" spans="1:12" ht="9">
      <c r="A21" s="35" t="s">
        <v>11</v>
      </c>
      <c r="B21" s="205">
        <v>18644</v>
      </c>
      <c r="C21" s="205">
        <v>5337</v>
      </c>
      <c r="D21" s="205">
        <v>63075</v>
      </c>
      <c r="E21" s="205">
        <v>54460</v>
      </c>
      <c r="F21" s="167">
        <v>22285</v>
      </c>
      <c r="G21" s="167">
        <v>32175</v>
      </c>
      <c r="H21" s="205">
        <v>59759</v>
      </c>
      <c r="I21" s="205">
        <v>11689</v>
      </c>
      <c r="J21" s="205">
        <v>17881</v>
      </c>
      <c r="K21" s="205">
        <v>172343</v>
      </c>
      <c r="L21" s="205">
        <v>86099</v>
      </c>
    </row>
    <row r="22" spans="1:12" ht="9">
      <c r="A22" s="35" t="s">
        <v>12</v>
      </c>
      <c r="B22" s="205">
        <v>26929</v>
      </c>
      <c r="C22" s="205">
        <v>7187</v>
      </c>
      <c r="D22" s="205">
        <v>111022</v>
      </c>
      <c r="E22" s="205">
        <v>126230</v>
      </c>
      <c r="F22" s="167">
        <v>47966</v>
      </c>
      <c r="G22" s="167">
        <v>78264</v>
      </c>
      <c r="H22" s="205">
        <v>104784</v>
      </c>
      <c r="I22" s="205">
        <v>20077</v>
      </c>
      <c r="J22" s="205">
        <v>25082</v>
      </c>
      <c r="K22" s="205">
        <v>155161</v>
      </c>
      <c r="L22" s="205">
        <v>94958</v>
      </c>
    </row>
    <row r="23" spans="1:12" ht="9">
      <c r="A23" s="35" t="s">
        <v>13</v>
      </c>
      <c r="B23" s="205">
        <v>99260</v>
      </c>
      <c r="C23" s="205">
        <v>33841</v>
      </c>
      <c r="D23" s="205">
        <v>417229</v>
      </c>
      <c r="E23" s="205">
        <v>328363</v>
      </c>
      <c r="F23" s="167">
        <v>165794</v>
      </c>
      <c r="G23" s="167">
        <v>162569</v>
      </c>
      <c r="H23" s="205">
        <v>461053</v>
      </c>
      <c r="I23" s="205">
        <v>78522</v>
      </c>
      <c r="J23" s="205">
        <v>181250</v>
      </c>
      <c r="K23" s="205">
        <v>538920</v>
      </c>
      <c r="L23" s="205">
        <v>658892</v>
      </c>
    </row>
    <row r="24" spans="1:12" ht="9">
      <c r="A24" s="35" t="s">
        <v>14</v>
      </c>
      <c r="B24" s="205">
        <v>21214</v>
      </c>
      <c r="C24" s="205">
        <v>4361</v>
      </c>
      <c r="D24" s="205">
        <v>62551</v>
      </c>
      <c r="E24" s="205">
        <v>38569</v>
      </c>
      <c r="F24" s="167">
        <v>16910</v>
      </c>
      <c r="G24" s="167">
        <v>21659</v>
      </c>
      <c r="H24" s="205">
        <v>71165</v>
      </c>
      <c r="I24" s="205">
        <v>13659</v>
      </c>
      <c r="J24" s="205">
        <v>19350</v>
      </c>
      <c r="K24" s="205">
        <v>128048</v>
      </c>
      <c r="L24" s="205">
        <v>66674</v>
      </c>
    </row>
    <row r="25" spans="1:12" ht="9">
      <c r="A25" s="35" t="s">
        <v>15</v>
      </c>
      <c r="B25" s="205">
        <v>8174</v>
      </c>
      <c r="C25" s="205">
        <v>1584</v>
      </c>
      <c r="D25" s="205">
        <v>15998</v>
      </c>
      <c r="E25" s="205">
        <v>5718</v>
      </c>
      <c r="F25" s="167">
        <v>2621</v>
      </c>
      <c r="G25" s="167">
        <v>3097</v>
      </c>
      <c r="H25" s="205">
        <v>13056</v>
      </c>
      <c r="I25" s="205">
        <v>4565</v>
      </c>
      <c r="J25" s="205">
        <v>4150</v>
      </c>
      <c r="K25" s="205">
        <v>41389</v>
      </c>
      <c r="L25" s="205">
        <v>14398</v>
      </c>
    </row>
    <row r="26" spans="1:12" ht="9">
      <c r="A26" s="35" t="s">
        <v>16</v>
      </c>
      <c r="B26" s="205">
        <v>61761</v>
      </c>
      <c r="C26" s="205">
        <v>15221</v>
      </c>
      <c r="D26" s="205">
        <v>222010</v>
      </c>
      <c r="E26" s="205">
        <v>69355</v>
      </c>
      <c r="F26" s="167">
        <v>33692</v>
      </c>
      <c r="G26" s="167">
        <v>35663</v>
      </c>
      <c r="H26" s="205">
        <v>203508</v>
      </c>
      <c r="I26" s="205">
        <v>36101</v>
      </c>
      <c r="J26" s="205">
        <v>97585</v>
      </c>
      <c r="K26" s="205">
        <v>361837</v>
      </c>
      <c r="L26" s="205">
        <v>311884</v>
      </c>
    </row>
    <row r="27" spans="1:12" ht="9">
      <c r="A27" s="35" t="s">
        <v>17</v>
      </c>
      <c r="B27" s="205">
        <v>40002</v>
      </c>
      <c r="C27" s="205">
        <v>12952</v>
      </c>
      <c r="D27" s="205">
        <v>176443</v>
      </c>
      <c r="E27" s="205">
        <v>82463</v>
      </c>
      <c r="F27" s="167">
        <v>36448</v>
      </c>
      <c r="G27" s="167">
        <v>46015</v>
      </c>
      <c r="H27" s="205">
        <v>172081</v>
      </c>
      <c r="I27" s="205">
        <v>30122</v>
      </c>
      <c r="J27" s="205">
        <v>51056</v>
      </c>
      <c r="K27" s="205">
        <v>309407</v>
      </c>
      <c r="L27" s="205">
        <v>142128</v>
      </c>
    </row>
    <row r="28" spans="1:12" ht="9">
      <c r="A28" s="35" t="s">
        <v>18</v>
      </c>
      <c r="B28" s="205">
        <v>11705</v>
      </c>
      <c r="C28" s="205">
        <v>1410</v>
      </c>
      <c r="D28" s="205">
        <v>24311</v>
      </c>
      <c r="E28" s="205">
        <v>8154</v>
      </c>
      <c r="F28" s="167">
        <v>3382</v>
      </c>
      <c r="G28" s="167">
        <v>4772</v>
      </c>
      <c r="H28" s="205">
        <v>19714</v>
      </c>
      <c r="I28" s="205">
        <v>4246</v>
      </c>
      <c r="J28" s="205">
        <v>6704</v>
      </c>
      <c r="K28" s="205">
        <v>52506</v>
      </c>
      <c r="L28" s="205">
        <v>23905</v>
      </c>
    </row>
    <row r="29" spans="1:12" ht="9">
      <c r="A29" s="35" t="s">
        <v>19</v>
      </c>
      <c r="B29" s="205">
        <v>21193</v>
      </c>
      <c r="C29" s="205">
        <v>4081</v>
      </c>
      <c r="D29" s="205">
        <v>74088</v>
      </c>
      <c r="E29" s="205">
        <v>19989</v>
      </c>
      <c r="F29" s="167">
        <v>8078</v>
      </c>
      <c r="G29" s="167">
        <v>11911</v>
      </c>
      <c r="H29" s="205">
        <v>58049</v>
      </c>
      <c r="I29" s="205">
        <v>8518</v>
      </c>
      <c r="J29" s="205">
        <v>22691</v>
      </c>
      <c r="K29" s="205">
        <v>103755</v>
      </c>
      <c r="L29" s="205">
        <v>71474</v>
      </c>
    </row>
    <row r="30" spans="1:12" ht="9">
      <c r="A30" s="35" t="s">
        <v>20</v>
      </c>
      <c r="B30" s="205">
        <v>36287</v>
      </c>
      <c r="C30" s="205">
        <v>9261</v>
      </c>
      <c r="D30" s="205">
        <v>168787</v>
      </c>
      <c r="E30" s="205">
        <v>45592</v>
      </c>
      <c r="F30" s="167">
        <v>21586</v>
      </c>
      <c r="G30" s="167">
        <v>24006</v>
      </c>
      <c r="H30" s="205">
        <v>146098</v>
      </c>
      <c r="I30" s="205">
        <v>22562</v>
      </c>
      <c r="J30" s="205">
        <v>45397</v>
      </c>
      <c r="K30" s="205">
        <v>162613</v>
      </c>
      <c r="L30" s="205">
        <v>130945</v>
      </c>
    </row>
    <row r="31" spans="1:12" ht="9">
      <c r="A31" s="35" t="s">
        <v>21</v>
      </c>
      <c r="B31" s="205">
        <v>19192</v>
      </c>
      <c r="C31" s="205">
        <v>5911</v>
      </c>
      <c r="D31" s="205">
        <v>67086</v>
      </c>
      <c r="E31" s="205">
        <v>26111</v>
      </c>
      <c r="F31" s="167">
        <v>11115</v>
      </c>
      <c r="G31" s="167">
        <v>14996</v>
      </c>
      <c r="H31" s="205">
        <v>53862</v>
      </c>
      <c r="I31" s="205">
        <v>9453</v>
      </c>
      <c r="J31" s="205">
        <v>16362</v>
      </c>
      <c r="K31" s="205">
        <v>55641</v>
      </c>
      <c r="L31" s="205">
        <v>48182</v>
      </c>
    </row>
    <row r="32" spans="1:12" ht="9">
      <c r="A32" s="64" t="s">
        <v>94</v>
      </c>
      <c r="B32" s="168">
        <f>SUM(B10:B13,B16:B31)</f>
        <v>2135149</v>
      </c>
      <c r="C32" s="168">
        <f aca="true" t="shared" si="0" ref="C32:L32">SUM(C10:C13,C16:C31)</f>
        <v>562843</v>
      </c>
      <c r="D32" s="168">
        <f t="shared" si="0"/>
        <v>5688640</v>
      </c>
      <c r="E32" s="168">
        <f t="shared" si="0"/>
        <v>3909663</v>
      </c>
      <c r="F32" s="168">
        <f t="shared" si="0"/>
        <v>2054125</v>
      </c>
      <c r="G32" s="168">
        <f t="shared" si="0"/>
        <v>1855538</v>
      </c>
      <c r="H32" s="168">
        <f t="shared" si="0"/>
        <v>5424989</v>
      </c>
      <c r="I32" s="168">
        <f t="shared" si="0"/>
        <v>1126493</v>
      </c>
      <c r="J32" s="168">
        <f t="shared" si="0"/>
        <v>2412238</v>
      </c>
      <c r="K32" s="168">
        <f t="shared" si="0"/>
        <v>6574335</v>
      </c>
      <c r="L32" s="168">
        <f t="shared" si="0"/>
        <v>4887704</v>
      </c>
    </row>
    <row r="33" spans="1:12" ht="9">
      <c r="A33" s="65" t="s">
        <v>33</v>
      </c>
      <c r="B33" s="207">
        <v>2135149</v>
      </c>
      <c r="C33" s="207">
        <v>562843</v>
      </c>
      <c r="D33" s="207">
        <v>5688640</v>
      </c>
      <c r="E33" s="207">
        <v>3909663</v>
      </c>
      <c r="F33" s="206">
        <v>2054125</v>
      </c>
      <c r="G33" s="206">
        <v>1855538</v>
      </c>
      <c r="H33" s="207">
        <v>5424989</v>
      </c>
      <c r="I33" s="207">
        <v>1126493</v>
      </c>
      <c r="J33" s="207">
        <v>2412238</v>
      </c>
      <c r="K33" s="207">
        <v>6574335</v>
      </c>
      <c r="L33" s="207">
        <v>5542937</v>
      </c>
    </row>
    <row r="34" spans="1:12" ht="9">
      <c r="A34" s="66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</row>
    <row r="35" spans="1:12" ht="9">
      <c r="A35" s="22"/>
      <c r="B35" s="175"/>
      <c r="C35" s="175"/>
      <c r="D35" s="175"/>
      <c r="E35" s="175"/>
      <c r="F35" s="176"/>
      <c r="G35" s="176"/>
      <c r="H35" s="175"/>
      <c r="I35" s="175"/>
      <c r="J35" s="175"/>
      <c r="K35" s="175"/>
      <c r="L35" s="175"/>
    </row>
    <row r="36" spans="1:12" s="54" customFormat="1" ht="9" customHeight="1">
      <c r="A36" s="41" t="s">
        <v>158</v>
      </c>
      <c r="B36" s="172"/>
      <c r="C36" s="172"/>
      <c r="D36" s="172"/>
      <c r="E36" s="172"/>
      <c r="F36" s="77"/>
      <c r="G36" s="172"/>
      <c r="H36" s="172"/>
      <c r="I36" s="172"/>
      <c r="J36" s="172"/>
      <c r="K36" s="172"/>
      <c r="L36" s="172"/>
    </row>
    <row r="37" spans="1:12" ht="27" customHeight="1">
      <c r="A37" s="249" t="s">
        <v>125</v>
      </c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</row>
  </sheetData>
  <mergeCells count="6">
    <mergeCell ref="A37:L37"/>
    <mergeCell ref="A1:L1"/>
    <mergeCell ref="B5:L5"/>
    <mergeCell ref="A3:L3"/>
    <mergeCell ref="A8:L8"/>
    <mergeCell ref="A5:A6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2"/>
  <headerFooter alignWithMargins="0">
    <oddFooter>&amp;C&amp;11 237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7"/>
  <sheetViews>
    <sheetView zoomScaleSheetLayoutView="100" workbookViewId="0" topLeftCell="A1">
      <selection activeCell="A1" sqref="A1:M1"/>
    </sheetView>
  </sheetViews>
  <sheetFormatPr defaultColWidth="9.140625" defaultRowHeight="12.75"/>
  <cols>
    <col min="1" max="1" width="16.140625" style="35" customWidth="1"/>
    <col min="2" max="2" width="5.7109375" style="35" customWidth="1"/>
    <col min="3" max="3" width="6.00390625" style="35" customWidth="1"/>
    <col min="4" max="4" width="5.8515625" style="35" customWidth="1"/>
    <col min="5" max="5" width="6.00390625" style="35" customWidth="1"/>
    <col min="6" max="6" width="5.7109375" style="35" customWidth="1"/>
    <col min="7" max="7" width="7.00390625" style="35" customWidth="1"/>
    <col min="8" max="8" width="6.00390625" style="35" customWidth="1"/>
    <col min="9" max="9" width="6.421875" style="35" customWidth="1"/>
    <col min="10" max="11" width="6.00390625" style="35" customWidth="1"/>
    <col min="12" max="12" width="6.421875" style="35" customWidth="1"/>
    <col min="13" max="13" width="6.28125" style="35" customWidth="1"/>
    <col min="14" max="16384" width="9.140625" style="35" customWidth="1"/>
  </cols>
  <sheetData>
    <row r="1" spans="1:13" ht="12.75" customHeight="1">
      <c r="A1" s="243" t="s">
        <v>129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18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25.5" customHeight="1">
      <c r="A3" s="261" t="s">
        <v>145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4" spans="1:13" ht="9" customHeight="1">
      <c r="A4" s="70"/>
      <c r="B4" s="67"/>
      <c r="C4" s="67"/>
      <c r="D4" s="67"/>
      <c r="E4" s="68"/>
      <c r="F4" s="68"/>
      <c r="G4" s="68"/>
      <c r="H4" s="68"/>
      <c r="I4" s="68"/>
      <c r="J4" s="68"/>
      <c r="K4" s="68"/>
      <c r="L4" s="68"/>
      <c r="M4" s="50"/>
    </row>
    <row r="5" spans="1:13" ht="15" customHeight="1">
      <c r="A5" s="264" t="s">
        <v>118</v>
      </c>
      <c r="B5" s="244" t="s">
        <v>73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</row>
    <row r="6" spans="1:13" ht="15" customHeight="1">
      <c r="A6" s="265"/>
      <c r="B6" s="213" t="s">
        <v>11</v>
      </c>
      <c r="C6" s="213" t="s">
        <v>12</v>
      </c>
      <c r="D6" s="213" t="s">
        <v>13</v>
      </c>
      <c r="E6" s="213" t="s">
        <v>14</v>
      </c>
      <c r="F6" s="213" t="s">
        <v>15</v>
      </c>
      <c r="G6" s="213" t="s">
        <v>16</v>
      </c>
      <c r="H6" s="213" t="s">
        <v>17</v>
      </c>
      <c r="I6" s="213" t="s">
        <v>18</v>
      </c>
      <c r="J6" s="213" t="s">
        <v>19</v>
      </c>
      <c r="K6" s="213" t="s">
        <v>20</v>
      </c>
      <c r="L6" s="213" t="s">
        <v>21</v>
      </c>
      <c r="M6" s="202" t="s">
        <v>33</v>
      </c>
    </row>
    <row r="7" spans="1:13" ht="9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9">
      <c r="A8" s="266" t="s">
        <v>35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</row>
    <row r="9" spans="1:13" ht="9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9">
      <c r="A10" s="35" t="s">
        <v>1</v>
      </c>
      <c r="B10" s="208">
        <v>67368</v>
      </c>
      <c r="C10" s="208">
        <v>98440</v>
      </c>
      <c r="D10" s="208">
        <v>197983</v>
      </c>
      <c r="E10" s="208">
        <v>55430</v>
      </c>
      <c r="F10" s="208">
        <v>6964</v>
      </c>
      <c r="G10" s="208">
        <v>95265</v>
      </c>
      <c r="H10" s="208">
        <v>88232</v>
      </c>
      <c r="I10" s="208">
        <v>13770</v>
      </c>
      <c r="J10" s="208">
        <v>35494</v>
      </c>
      <c r="K10" s="208">
        <v>103124</v>
      </c>
      <c r="L10" s="208">
        <v>99124</v>
      </c>
      <c r="M10" s="208">
        <v>4263427</v>
      </c>
    </row>
    <row r="11" spans="1:13" ht="9">
      <c r="A11" s="35" t="s">
        <v>114</v>
      </c>
      <c r="B11" s="209">
        <v>1474</v>
      </c>
      <c r="C11" s="209">
        <v>2330</v>
      </c>
      <c r="D11" s="209">
        <v>6642</v>
      </c>
      <c r="E11" s="209">
        <v>1355</v>
      </c>
      <c r="F11" s="209">
        <v>138</v>
      </c>
      <c r="G11" s="209">
        <v>6872</v>
      </c>
      <c r="H11" s="209">
        <v>4678</v>
      </c>
      <c r="I11" s="209">
        <v>211</v>
      </c>
      <c r="J11" s="209">
        <v>1494</v>
      </c>
      <c r="K11" s="209">
        <v>4070</v>
      </c>
      <c r="L11" s="209">
        <v>5040</v>
      </c>
      <c r="M11" s="209">
        <v>141853</v>
      </c>
    </row>
    <row r="12" spans="1:13" ht="9">
      <c r="A12" s="35" t="s">
        <v>3</v>
      </c>
      <c r="B12" s="209">
        <v>200565</v>
      </c>
      <c r="C12" s="209">
        <v>351719</v>
      </c>
      <c r="D12" s="209">
        <v>639181</v>
      </c>
      <c r="E12" s="209">
        <v>176178</v>
      </c>
      <c r="F12" s="209">
        <v>14497</v>
      </c>
      <c r="G12" s="209">
        <v>225730</v>
      </c>
      <c r="H12" s="209">
        <v>261889</v>
      </c>
      <c r="I12" s="209">
        <v>27601</v>
      </c>
      <c r="J12" s="209">
        <v>99658</v>
      </c>
      <c r="K12" s="209">
        <v>281136</v>
      </c>
      <c r="L12" s="209">
        <v>267879</v>
      </c>
      <c r="M12" s="209">
        <v>11162105</v>
      </c>
    </row>
    <row r="13" spans="1:13" ht="9">
      <c r="A13" s="35" t="s">
        <v>4</v>
      </c>
      <c r="B13" s="209">
        <v>16955</v>
      </c>
      <c r="C13" s="209">
        <v>28850</v>
      </c>
      <c r="D13" s="209">
        <v>41123</v>
      </c>
      <c r="E13" s="209">
        <v>17642</v>
      </c>
      <c r="F13" s="209">
        <v>990</v>
      </c>
      <c r="G13" s="209">
        <v>16463</v>
      </c>
      <c r="H13" s="209">
        <v>26748</v>
      </c>
      <c r="I13" s="209">
        <v>2191</v>
      </c>
      <c r="J13" s="209">
        <v>7105</v>
      </c>
      <c r="K13" s="209">
        <v>18719</v>
      </c>
      <c r="L13" s="209">
        <v>24152</v>
      </c>
      <c r="M13" s="209">
        <v>1074031</v>
      </c>
    </row>
    <row r="14" spans="1:13" ht="9">
      <c r="A14" s="46" t="s">
        <v>115</v>
      </c>
      <c r="B14" s="212">
        <v>6589</v>
      </c>
      <c r="C14" s="212">
        <v>10273</v>
      </c>
      <c r="D14" s="212">
        <v>18984</v>
      </c>
      <c r="E14" s="212">
        <v>6915</v>
      </c>
      <c r="F14" s="212">
        <v>353</v>
      </c>
      <c r="G14" s="212">
        <v>6939</v>
      </c>
      <c r="H14" s="212">
        <v>9386</v>
      </c>
      <c r="I14" s="212">
        <v>866</v>
      </c>
      <c r="J14" s="212">
        <v>3755</v>
      </c>
      <c r="K14" s="212">
        <v>7166</v>
      </c>
      <c r="L14" s="212">
        <v>9385</v>
      </c>
      <c r="M14" s="212">
        <v>497190</v>
      </c>
    </row>
    <row r="15" spans="1:13" ht="9">
      <c r="A15" s="46" t="s">
        <v>5</v>
      </c>
      <c r="B15" s="212">
        <v>10366</v>
      </c>
      <c r="C15" s="212">
        <v>18577</v>
      </c>
      <c r="D15" s="212">
        <v>22139</v>
      </c>
      <c r="E15" s="212">
        <v>10727</v>
      </c>
      <c r="F15" s="212">
        <v>637</v>
      </c>
      <c r="G15" s="212">
        <v>9524</v>
      </c>
      <c r="H15" s="212">
        <v>17362</v>
      </c>
      <c r="I15" s="212">
        <v>1325</v>
      </c>
      <c r="J15" s="212">
        <v>3350</v>
      </c>
      <c r="K15" s="212">
        <v>11553</v>
      </c>
      <c r="L15" s="212">
        <v>14767</v>
      </c>
      <c r="M15" s="212">
        <v>576841</v>
      </c>
    </row>
    <row r="16" spans="1:13" ht="9">
      <c r="A16" s="35" t="s">
        <v>6</v>
      </c>
      <c r="B16" s="209">
        <v>107598</v>
      </c>
      <c r="C16" s="209">
        <v>129414</v>
      </c>
      <c r="D16" s="209">
        <v>227242</v>
      </c>
      <c r="E16" s="209">
        <v>58481</v>
      </c>
      <c r="F16" s="209">
        <v>5354</v>
      </c>
      <c r="G16" s="209">
        <v>114740</v>
      </c>
      <c r="H16" s="209">
        <v>110208</v>
      </c>
      <c r="I16" s="209">
        <v>10231</v>
      </c>
      <c r="J16" s="209">
        <v>31633</v>
      </c>
      <c r="K16" s="209">
        <v>98689</v>
      </c>
      <c r="L16" s="209">
        <v>90323</v>
      </c>
      <c r="M16" s="209">
        <v>4721139</v>
      </c>
    </row>
    <row r="17" spans="1:13" ht="9">
      <c r="A17" s="35" t="s">
        <v>7</v>
      </c>
      <c r="B17" s="209">
        <v>21666</v>
      </c>
      <c r="C17" s="209">
        <v>24411</v>
      </c>
      <c r="D17" s="209">
        <v>61553</v>
      </c>
      <c r="E17" s="209">
        <v>10059</v>
      </c>
      <c r="F17" s="209">
        <v>1154</v>
      </c>
      <c r="G17" s="209">
        <v>22832</v>
      </c>
      <c r="H17" s="209">
        <v>21808</v>
      </c>
      <c r="I17" s="209">
        <v>2560</v>
      </c>
      <c r="J17" s="209">
        <v>6180</v>
      </c>
      <c r="K17" s="209">
        <v>23034</v>
      </c>
      <c r="L17" s="209">
        <v>17705</v>
      </c>
      <c r="M17" s="209">
        <v>1024473</v>
      </c>
    </row>
    <row r="18" spans="1:13" ht="9">
      <c r="A18" s="35" t="s">
        <v>8</v>
      </c>
      <c r="B18" s="209">
        <v>32763</v>
      </c>
      <c r="C18" s="209">
        <v>26207</v>
      </c>
      <c r="D18" s="209">
        <v>108277</v>
      </c>
      <c r="E18" s="209">
        <v>14061</v>
      </c>
      <c r="F18" s="209">
        <v>1759</v>
      </c>
      <c r="G18" s="209">
        <v>54969</v>
      </c>
      <c r="H18" s="209">
        <v>30624</v>
      </c>
      <c r="I18" s="209">
        <v>3449</v>
      </c>
      <c r="J18" s="209">
        <v>12616</v>
      </c>
      <c r="K18" s="209">
        <v>45908</v>
      </c>
      <c r="L18" s="209">
        <v>41658</v>
      </c>
      <c r="M18" s="209">
        <v>1410962</v>
      </c>
    </row>
    <row r="19" spans="1:13" ht="9">
      <c r="A19" s="35" t="s">
        <v>9</v>
      </c>
      <c r="B19" s="209">
        <v>101429</v>
      </c>
      <c r="C19" s="209">
        <v>219338</v>
      </c>
      <c r="D19" s="209">
        <v>368737</v>
      </c>
      <c r="E19" s="209">
        <v>81929</v>
      </c>
      <c r="F19" s="209">
        <v>9696</v>
      </c>
      <c r="G19" s="209">
        <v>141622</v>
      </c>
      <c r="H19" s="209">
        <v>135625</v>
      </c>
      <c r="I19" s="209">
        <v>16258</v>
      </c>
      <c r="J19" s="209">
        <v>37791</v>
      </c>
      <c r="K19" s="209">
        <v>101741</v>
      </c>
      <c r="L19" s="209">
        <v>94681</v>
      </c>
      <c r="M19" s="209">
        <v>4475953</v>
      </c>
    </row>
    <row r="20" spans="1:13" ht="9">
      <c r="A20" s="35" t="s">
        <v>10</v>
      </c>
      <c r="B20" s="209">
        <v>91279</v>
      </c>
      <c r="C20" s="209">
        <v>82845</v>
      </c>
      <c r="D20" s="209">
        <v>237752</v>
      </c>
      <c r="E20" s="209">
        <v>45424</v>
      </c>
      <c r="F20" s="209">
        <v>5773</v>
      </c>
      <c r="G20" s="209">
        <v>148903</v>
      </c>
      <c r="H20" s="209">
        <v>84080</v>
      </c>
      <c r="I20" s="209">
        <v>12311</v>
      </c>
      <c r="J20" s="209">
        <v>36439</v>
      </c>
      <c r="K20" s="209">
        <v>92599</v>
      </c>
      <c r="L20" s="209">
        <v>97058</v>
      </c>
      <c r="M20" s="209">
        <v>3408635</v>
      </c>
    </row>
    <row r="21" spans="1:13" ht="9">
      <c r="A21" s="35" t="s">
        <v>11</v>
      </c>
      <c r="B21" s="209">
        <v>53970</v>
      </c>
      <c r="C21" s="209">
        <v>90683</v>
      </c>
      <c r="D21" s="209">
        <v>65766</v>
      </c>
      <c r="E21" s="209">
        <v>36917</v>
      </c>
      <c r="F21" s="209">
        <v>2588</v>
      </c>
      <c r="G21" s="209">
        <v>42391</v>
      </c>
      <c r="H21" s="209">
        <v>36503</v>
      </c>
      <c r="I21" s="209">
        <v>3857</v>
      </c>
      <c r="J21" s="209">
        <v>12757</v>
      </c>
      <c r="K21" s="209">
        <v>21203</v>
      </c>
      <c r="L21" s="209">
        <v>23571</v>
      </c>
      <c r="M21" s="209">
        <v>879493</v>
      </c>
    </row>
    <row r="22" spans="1:13" ht="9">
      <c r="A22" s="35" t="s">
        <v>12</v>
      </c>
      <c r="B22" s="209">
        <v>50830</v>
      </c>
      <c r="C22" s="209">
        <v>175314</v>
      </c>
      <c r="D22" s="209">
        <v>106966</v>
      </c>
      <c r="E22" s="209">
        <v>48044</v>
      </c>
      <c r="F22" s="209">
        <v>7036</v>
      </c>
      <c r="G22" s="209">
        <v>58529</v>
      </c>
      <c r="H22" s="209">
        <v>64795</v>
      </c>
      <c r="I22" s="209">
        <v>7545</v>
      </c>
      <c r="J22" s="209">
        <v>15694</v>
      </c>
      <c r="K22" s="209">
        <v>28222</v>
      </c>
      <c r="L22" s="209">
        <v>21976</v>
      </c>
      <c r="M22" s="209">
        <v>1256381</v>
      </c>
    </row>
    <row r="23" spans="1:13" ht="9">
      <c r="A23" s="35" t="s">
        <v>13</v>
      </c>
      <c r="B23" s="209">
        <v>291859</v>
      </c>
      <c r="C23" s="209">
        <v>225888</v>
      </c>
      <c r="D23" s="209">
        <v>539164</v>
      </c>
      <c r="E23" s="209">
        <v>297371</v>
      </c>
      <c r="F23" s="209">
        <v>22113</v>
      </c>
      <c r="G23" s="209">
        <v>394487</v>
      </c>
      <c r="H23" s="209">
        <v>305970</v>
      </c>
      <c r="I23" s="209">
        <v>42590</v>
      </c>
      <c r="J23" s="209">
        <v>167052</v>
      </c>
      <c r="K23" s="209">
        <v>243830</v>
      </c>
      <c r="L23" s="209">
        <v>186117</v>
      </c>
      <c r="M23" s="209">
        <v>5513771</v>
      </c>
    </row>
    <row r="24" spans="1:13" ht="9">
      <c r="A24" s="35" t="s">
        <v>14</v>
      </c>
      <c r="B24" s="209">
        <v>39367</v>
      </c>
      <c r="C24" s="209">
        <v>55240</v>
      </c>
      <c r="D24" s="209">
        <v>83960</v>
      </c>
      <c r="E24" s="209">
        <v>136598</v>
      </c>
      <c r="F24" s="209">
        <v>9230</v>
      </c>
      <c r="G24" s="209">
        <v>55931</v>
      </c>
      <c r="H24" s="209">
        <v>58827</v>
      </c>
      <c r="I24" s="209">
        <v>9443</v>
      </c>
      <c r="J24" s="209">
        <v>16860</v>
      </c>
      <c r="K24" s="209">
        <v>27121</v>
      </c>
      <c r="L24" s="209">
        <v>16586</v>
      </c>
      <c r="M24" s="209">
        <v>934754</v>
      </c>
    </row>
    <row r="25" spans="1:13" ht="9">
      <c r="A25" s="35" t="s">
        <v>15</v>
      </c>
      <c r="B25" s="209">
        <v>9313</v>
      </c>
      <c r="C25" s="209">
        <v>9408</v>
      </c>
      <c r="D25" s="209">
        <v>18848</v>
      </c>
      <c r="E25" s="209">
        <v>20480</v>
      </c>
      <c r="F25" s="209">
        <v>10649</v>
      </c>
      <c r="G25" s="209">
        <v>26169</v>
      </c>
      <c r="H25" s="209">
        <v>18630</v>
      </c>
      <c r="I25" s="209">
        <v>1792</v>
      </c>
      <c r="J25" s="209">
        <v>5918</v>
      </c>
      <c r="K25" s="209">
        <v>6823</v>
      </c>
      <c r="L25" s="209">
        <v>4165</v>
      </c>
      <c r="M25" s="209">
        <v>241227</v>
      </c>
    </row>
    <row r="26" spans="1:13" ht="9">
      <c r="A26" s="35" t="s">
        <v>16</v>
      </c>
      <c r="B26" s="209">
        <v>209080</v>
      </c>
      <c r="C26" s="209">
        <v>97899</v>
      </c>
      <c r="D26" s="209">
        <v>371743</v>
      </c>
      <c r="E26" s="209">
        <v>172315</v>
      </c>
      <c r="F26" s="209">
        <v>39491</v>
      </c>
      <c r="G26" s="209">
        <v>929008</v>
      </c>
      <c r="H26" s="209">
        <v>287391</v>
      </c>
      <c r="I26" s="209">
        <v>71449</v>
      </c>
      <c r="J26" s="209">
        <v>259290</v>
      </c>
      <c r="K26" s="209">
        <v>171107</v>
      </c>
      <c r="L26" s="209">
        <v>67219</v>
      </c>
      <c r="M26" s="209">
        <v>4055254</v>
      </c>
    </row>
    <row r="27" spans="1:13" ht="9">
      <c r="A27" s="35" t="s">
        <v>17</v>
      </c>
      <c r="B27" s="209">
        <v>122424</v>
      </c>
      <c r="C27" s="209">
        <v>107327</v>
      </c>
      <c r="D27" s="209">
        <v>231412</v>
      </c>
      <c r="E27" s="209">
        <v>136954</v>
      </c>
      <c r="F27" s="209">
        <v>25211</v>
      </c>
      <c r="G27" s="209">
        <v>160062</v>
      </c>
      <c r="H27" s="209">
        <v>455856</v>
      </c>
      <c r="I27" s="209">
        <v>103392</v>
      </c>
      <c r="J27" s="209">
        <v>147282</v>
      </c>
      <c r="K27" s="209">
        <v>144464</v>
      </c>
      <c r="L27" s="209">
        <v>27107</v>
      </c>
      <c r="M27" s="209">
        <v>2678145</v>
      </c>
    </row>
    <row r="28" spans="1:13" ht="9">
      <c r="A28" s="35" t="s">
        <v>18</v>
      </c>
      <c r="B28" s="209">
        <v>14914</v>
      </c>
      <c r="C28" s="209">
        <v>10568</v>
      </c>
      <c r="D28" s="209">
        <v>74131</v>
      </c>
      <c r="E28" s="209">
        <v>12914</v>
      </c>
      <c r="F28" s="209">
        <v>2230</v>
      </c>
      <c r="G28" s="209">
        <v>46065</v>
      </c>
      <c r="H28" s="209">
        <v>33754</v>
      </c>
      <c r="I28" s="209">
        <v>33758</v>
      </c>
      <c r="J28" s="209">
        <v>26983</v>
      </c>
      <c r="K28" s="209">
        <v>16292</v>
      </c>
      <c r="L28" s="209">
        <v>4091</v>
      </c>
      <c r="M28" s="209">
        <v>428355</v>
      </c>
    </row>
    <row r="29" spans="1:13" ht="9">
      <c r="A29" s="35" t="s">
        <v>19</v>
      </c>
      <c r="B29" s="209">
        <v>40008</v>
      </c>
      <c r="C29" s="209">
        <v>19345</v>
      </c>
      <c r="D29" s="209">
        <v>138658</v>
      </c>
      <c r="E29" s="209">
        <v>15746</v>
      </c>
      <c r="F29" s="209">
        <v>3102</v>
      </c>
      <c r="G29" s="209">
        <v>95180</v>
      </c>
      <c r="H29" s="209">
        <v>92675</v>
      </c>
      <c r="I29" s="209">
        <v>15542</v>
      </c>
      <c r="J29" s="209">
        <v>196599</v>
      </c>
      <c r="K29" s="209">
        <v>102607</v>
      </c>
      <c r="L29" s="209">
        <v>9455</v>
      </c>
      <c r="M29" s="209">
        <v>1112755</v>
      </c>
    </row>
    <row r="30" spans="1:13" ht="9">
      <c r="A30" s="35" t="s">
        <v>20</v>
      </c>
      <c r="B30" s="209">
        <v>63065</v>
      </c>
      <c r="C30" s="209">
        <v>35347</v>
      </c>
      <c r="D30" s="209">
        <v>253983</v>
      </c>
      <c r="E30" s="209">
        <v>26059</v>
      </c>
      <c r="F30" s="209">
        <v>3934</v>
      </c>
      <c r="G30" s="209">
        <v>120706</v>
      </c>
      <c r="H30" s="209">
        <v>143078</v>
      </c>
      <c r="I30" s="209">
        <v>15617</v>
      </c>
      <c r="J30" s="209">
        <v>205190</v>
      </c>
      <c r="K30" s="209">
        <v>1296967</v>
      </c>
      <c r="L30" s="209">
        <v>31300</v>
      </c>
      <c r="M30" s="209">
        <v>2962788</v>
      </c>
    </row>
    <row r="31" spans="1:13" ht="9">
      <c r="A31" s="35" t="s">
        <v>21</v>
      </c>
      <c r="B31" s="209">
        <v>20145</v>
      </c>
      <c r="C31" s="209">
        <v>10393</v>
      </c>
      <c r="D31" s="209">
        <v>94054</v>
      </c>
      <c r="E31" s="209">
        <v>7198</v>
      </c>
      <c r="F31" s="209">
        <v>641</v>
      </c>
      <c r="G31" s="209">
        <v>21050</v>
      </c>
      <c r="H31" s="209">
        <v>15031</v>
      </c>
      <c r="I31" s="209">
        <v>1258</v>
      </c>
      <c r="J31" s="209">
        <v>3790</v>
      </c>
      <c r="K31" s="209">
        <v>19919</v>
      </c>
      <c r="L31" s="209">
        <v>361441</v>
      </c>
      <c r="M31" s="209">
        <v>856720</v>
      </c>
    </row>
    <row r="32" spans="1:13" ht="9">
      <c r="A32" s="38" t="s">
        <v>94</v>
      </c>
      <c r="B32" s="210">
        <f>SUM(B10:B13,B16:B31)</f>
        <v>1556072</v>
      </c>
      <c r="C32" s="210">
        <f aca="true" t="shared" si="0" ref="C32:M32">SUM(C10:C13,C16:C31)</f>
        <v>1800966</v>
      </c>
      <c r="D32" s="210">
        <f t="shared" si="0"/>
        <v>3867175</v>
      </c>
      <c r="E32" s="210">
        <f t="shared" si="0"/>
        <v>1371155</v>
      </c>
      <c r="F32" s="210">
        <f t="shared" si="0"/>
        <v>172550</v>
      </c>
      <c r="G32" s="210">
        <f t="shared" si="0"/>
        <v>2776974</v>
      </c>
      <c r="H32" s="210">
        <f t="shared" si="0"/>
        <v>2276402</v>
      </c>
      <c r="I32" s="210">
        <f t="shared" si="0"/>
        <v>394825</v>
      </c>
      <c r="J32" s="210">
        <f t="shared" si="0"/>
        <v>1325825</v>
      </c>
      <c r="K32" s="210">
        <f t="shared" si="0"/>
        <v>2847575</v>
      </c>
      <c r="L32" s="210">
        <f t="shared" si="0"/>
        <v>1490648</v>
      </c>
      <c r="M32" s="210">
        <f t="shared" si="0"/>
        <v>52602221</v>
      </c>
    </row>
    <row r="33" spans="1:13" ht="9">
      <c r="A33" s="69" t="s">
        <v>33</v>
      </c>
      <c r="B33" s="211">
        <v>1556072</v>
      </c>
      <c r="C33" s="211">
        <v>1820473</v>
      </c>
      <c r="D33" s="211">
        <v>3867175</v>
      </c>
      <c r="E33" s="211">
        <v>1371155</v>
      </c>
      <c r="F33" s="211">
        <v>172550</v>
      </c>
      <c r="G33" s="211">
        <v>2776974</v>
      </c>
      <c r="H33" s="211">
        <v>2276402</v>
      </c>
      <c r="I33" s="211">
        <v>394825</v>
      </c>
      <c r="J33" s="211">
        <v>1325825</v>
      </c>
      <c r="K33" s="211">
        <v>2847575</v>
      </c>
      <c r="L33" s="211">
        <v>1490648</v>
      </c>
      <c r="M33" s="211">
        <v>53276961</v>
      </c>
    </row>
    <row r="34" spans="1:13" ht="9">
      <c r="A34" s="109" t="s">
        <v>34</v>
      </c>
      <c r="B34" s="109" t="s">
        <v>34</v>
      </c>
      <c r="C34" s="109" t="s">
        <v>34</v>
      </c>
      <c r="D34" s="109" t="s">
        <v>34</v>
      </c>
      <c r="E34" s="109" t="s">
        <v>34</v>
      </c>
      <c r="F34" s="109" t="s">
        <v>34</v>
      </c>
      <c r="G34" s="109" t="s">
        <v>34</v>
      </c>
      <c r="H34" s="109" t="s">
        <v>34</v>
      </c>
      <c r="I34" s="109" t="s">
        <v>34</v>
      </c>
      <c r="J34" s="109" t="s">
        <v>34</v>
      </c>
      <c r="K34" s="109" t="s">
        <v>34</v>
      </c>
      <c r="L34" s="109" t="s">
        <v>34</v>
      </c>
      <c r="M34" s="109" t="s">
        <v>34</v>
      </c>
    </row>
    <row r="35" spans="2:13" ht="9"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</row>
    <row r="36" spans="1:13" s="54" customFormat="1" ht="9" customHeight="1">
      <c r="A36" s="41" t="s">
        <v>158</v>
      </c>
      <c r="D36" s="170"/>
      <c r="E36" s="170"/>
      <c r="F36" s="170"/>
      <c r="G36" s="170"/>
      <c r="H36" s="170"/>
      <c r="I36" s="170"/>
      <c r="J36" s="170"/>
      <c r="K36" s="170"/>
      <c r="L36" s="170"/>
      <c r="M36" s="170"/>
    </row>
    <row r="37" spans="1:13" ht="27" customHeight="1">
      <c r="A37" s="249" t="s">
        <v>126</v>
      </c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</row>
    <row r="38" ht="9">
      <c r="K38" s="108"/>
    </row>
    <row r="67" spans="1:13" ht="9" customHeight="1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</row>
  </sheetData>
  <mergeCells count="6">
    <mergeCell ref="A37:M37"/>
    <mergeCell ref="B5:M5"/>
    <mergeCell ref="A8:M8"/>
    <mergeCell ref="A1:M1"/>
    <mergeCell ref="A3:M3"/>
    <mergeCell ref="A5:A6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2"/>
  <headerFooter alignWithMargins="0">
    <oddFooter>&amp;C238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0"/>
  <sheetViews>
    <sheetView zoomScale="120" zoomScaleNormal="120" workbookViewId="0" topLeftCell="A1">
      <selection activeCell="A1" sqref="A1:L1"/>
    </sheetView>
  </sheetViews>
  <sheetFormatPr defaultColWidth="9.140625" defaultRowHeight="12.75"/>
  <cols>
    <col min="1" max="1" width="17.140625" style="35" customWidth="1"/>
    <col min="2" max="5" width="6.28125" style="215" customWidth="1"/>
    <col min="6" max="7" width="6.57421875" style="215" customWidth="1"/>
    <col min="8" max="12" width="6.28125" style="215" customWidth="1"/>
    <col min="13" max="16384" width="9.140625" style="35" customWidth="1"/>
  </cols>
  <sheetData>
    <row r="1" spans="1:12" ht="12.75">
      <c r="A1" s="243" t="s">
        <v>129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5:12" ht="18" customHeight="1">
      <c r="E2" s="216"/>
      <c r="F2" s="217"/>
      <c r="G2" s="217"/>
      <c r="H2" s="217"/>
      <c r="I2" s="217"/>
      <c r="J2" s="217"/>
      <c r="K2" s="217"/>
      <c r="L2" s="217"/>
    </row>
    <row r="3" spans="1:12" s="103" customFormat="1" ht="25.5" customHeight="1">
      <c r="A3" s="271" t="s">
        <v>146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</row>
    <row r="4" ht="9" customHeight="1"/>
    <row r="5" spans="1:12" ht="15" customHeight="1">
      <c r="A5" s="264" t="s">
        <v>118</v>
      </c>
      <c r="B5" s="268" t="s">
        <v>73</v>
      </c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28.5" customHeight="1">
      <c r="A6" s="265"/>
      <c r="B6" s="218" t="s">
        <v>1</v>
      </c>
      <c r="C6" s="218" t="s">
        <v>2</v>
      </c>
      <c r="D6" s="218" t="s">
        <v>3</v>
      </c>
      <c r="E6" s="218" t="s">
        <v>4</v>
      </c>
      <c r="F6" s="219" t="s">
        <v>134</v>
      </c>
      <c r="G6" s="219" t="s">
        <v>5</v>
      </c>
      <c r="H6" s="218" t="s">
        <v>6</v>
      </c>
      <c r="I6" s="218" t="s">
        <v>135</v>
      </c>
      <c r="J6" s="218" t="s">
        <v>8</v>
      </c>
      <c r="K6" s="218" t="s">
        <v>9</v>
      </c>
      <c r="L6" s="218" t="s">
        <v>10</v>
      </c>
    </row>
    <row r="7" spans="1:12" ht="9">
      <c r="A7" s="110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</row>
    <row r="8" spans="1:12" ht="9">
      <c r="A8" s="266" t="s">
        <v>31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</row>
    <row r="9" spans="1:12" ht="9">
      <c r="A9" s="21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</row>
    <row r="10" spans="1:12" ht="9">
      <c r="A10" s="62" t="s">
        <v>1</v>
      </c>
      <c r="B10" s="222">
        <v>2728005</v>
      </c>
      <c r="C10" s="223">
        <v>414007</v>
      </c>
      <c r="D10" s="223">
        <v>766454</v>
      </c>
      <c r="E10" s="223">
        <v>605435</v>
      </c>
      <c r="F10" s="224">
        <v>308037</v>
      </c>
      <c r="G10" s="224">
        <v>297398</v>
      </c>
      <c r="H10" s="223">
        <v>1236436</v>
      </c>
      <c r="I10" s="223">
        <v>268736</v>
      </c>
      <c r="J10" s="223">
        <v>2790012</v>
      </c>
      <c r="K10" s="223">
        <v>2201171</v>
      </c>
      <c r="L10" s="223">
        <v>1635894</v>
      </c>
    </row>
    <row r="11" spans="1:12" ht="9">
      <c r="A11" s="35" t="s">
        <v>114</v>
      </c>
      <c r="B11" s="222">
        <v>42941</v>
      </c>
      <c r="C11" s="223">
        <v>25883</v>
      </c>
      <c r="D11" s="223">
        <v>31359</v>
      </c>
      <c r="E11" s="223">
        <v>14423</v>
      </c>
      <c r="F11" s="224">
        <v>8190</v>
      </c>
      <c r="G11" s="224">
        <v>6233</v>
      </c>
      <c r="H11" s="223">
        <v>38292</v>
      </c>
      <c r="I11" s="223">
        <v>13017</v>
      </c>
      <c r="J11" s="223">
        <v>69350</v>
      </c>
      <c r="K11" s="223">
        <v>123630</v>
      </c>
      <c r="L11" s="223">
        <v>59610</v>
      </c>
    </row>
    <row r="12" spans="1:12" ht="9">
      <c r="A12" s="62" t="s">
        <v>3</v>
      </c>
      <c r="B12" s="222">
        <v>1017995</v>
      </c>
      <c r="C12" s="223">
        <v>648041</v>
      </c>
      <c r="D12" s="223">
        <v>6055886</v>
      </c>
      <c r="E12" s="223">
        <v>4353956</v>
      </c>
      <c r="F12" s="224">
        <v>2308404</v>
      </c>
      <c r="G12" s="224">
        <v>2045552</v>
      </c>
      <c r="H12" s="223">
        <v>4426744</v>
      </c>
      <c r="I12" s="223">
        <v>945431</v>
      </c>
      <c r="J12" s="223">
        <v>4208068</v>
      </c>
      <c r="K12" s="223">
        <v>7766654</v>
      </c>
      <c r="L12" s="223">
        <v>3986929</v>
      </c>
    </row>
    <row r="13" spans="1:12" ht="9">
      <c r="A13" s="62" t="s">
        <v>32</v>
      </c>
      <c r="B13" s="222">
        <v>51884</v>
      </c>
      <c r="C13" s="222">
        <v>11646</v>
      </c>
      <c r="D13" s="222">
        <v>177859</v>
      </c>
      <c r="E13" s="222">
        <v>924646</v>
      </c>
      <c r="F13" s="222">
        <v>544608</v>
      </c>
      <c r="G13" s="222">
        <v>380038</v>
      </c>
      <c r="H13" s="222">
        <v>1193988</v>
      </c>
      <c r="I13" s="222">
        <v>130107</v>
      </c>
      <c r="J13" s="222">
        <v>61875</v>
      </c>
      <c r="K13" s="222">
        <v>1032028</v>
      </c>
      <c r="L13" s="222">
        <v>280720</v>
      </c>
    </row>
    <row r="14" spans="1:12" ht="9">
      <c r="A14" s="63" t="s">
        <v>30</v>
      </c>
      <c r="B14" s="225">
        <v>19078</v>
      </c>
      <c r="C14" s="226">
        <v>5629</v>
      </c>
      <c r="D14" s="226">
        <v>71351</v>
      </c>
      <c r="E14" s="226">
        <v>489189</v>
      </c>
      <c r="F14" s="224">
        <v>402142</v>
      </c>
      <c r="G14" s="224">
        <v>87047</v>
      </c>
      <c r="H14" s="226">
        <v>667963</v>
      </c>
      <c r="I14" s="226">
        <v>57982</v>
      </c>
      <c r="J14" s="226">
        <v>28564</v>
      </c>
      <c r="K14" s="226">
        <v>407041</v>
      </c>
      <c r="L14" s="226">
        <v>114159</v>
      </c>
    </row>
    <row r="15" spans="1:12" ht="9">
      <c r="A15" s="63" t="s">
        <v>5</v>
      </c>
      <c r="B15" s="225">
        <v>32806</v>
      </c>
      <c r="C15" s="226">
        <v>6017</v>
      </c>
      <c r="D15" s="226">
        <v>106508</v>
      </c>
      <c r="E15" s="226">
        <v>435457</v>
      </c>
      <c r="F15" s="224">
        <v>142466</v>
      </c>
      <c r="G15" s="224">
        <v>292991</v>
      </c>
      <c r="H15" s="226">
        <v>526025</v>
      </c>
      <c r="I15" s="226">
        <v>72125</v>
      </c>
      <c r="J15" s="226">
        <v>33311</v>
      </c>
      <c r="K15" s="226">
        <v>624987</v>
      </c>
      <c r="L15" s="226">
        <v>166561</v>
      </c>
    </row>
    <row r="16" spans="1:12" ht="9">
      <c r="A16" s="62" t="s">
        <v>6</v>
      </c>
      <c r="B16" s="222">
        <v>214971</v>
      </c>
      <c r="C16" s="223">
        <v>65566</v>
      </c>
      <c r="D16" s="223">
        <v>812163</v>
      </c>
      <c r="E16" s="223">
        <v>3359407</v>
      </c>
      <c r="F16" s="224">
        <v>1867862</v>
      </c>
      <c r="G16" s="224">
        <v>1491545</v>
      </c>
      <c r="H16" s="223">
        <v>10436816</v>
      </c>
      <c r="I16" s="223">
        <v>1036077</v>
      </c>
      <c r="J16" s="223">
        <v>295785</v>
      </c>
      <c r="K16" s="223">
        <v>2064340</v>
      </c>
      <c r="L16" s="223">
        <v>1025793</v>
      </c>
    </row>
    <row r="17" spans="1:12" ht="9">
      <c r="A17" s="62" t="s">
        <v>7</v>
      </c>
      <c r="B17" s="222">
        <v>58745</v>
      </c>
      <c r="C17" s="223">
        <v>11217</v>
      </c>
      <c r="D17" s="223">
        <v>210671</v>
      </c>
      <c r="E17" s="223">
        <v>530641</v>
      </c>
      <c r="F17" s="224">
        <v>388721</v>
      </c>
      <c r="G17" s="224">
        <v>141920</v>
      </c>
      <c r="H17" s="223">
        <v>974026</v>
      </c>
      <c r="I17" s="223">
        <v>1534638</v>
      </c>
      <c r="J17" s="223">
        <v>70050</v>
      </c>
      <c r="K17" s="223">
        <v>359753</v>
      </c>
      <c r="L17" s="223">
        <v>191924</v>
      </c>
    </row>
    <row r="18" spans="1:12" ht="9">
      <c r="A18" s="62" t="s">
        <v>8</v>
      </c>
      <c r="B18" s="222">
        <v>377185</v>
      </c>
      <c r="C18" s="223">
        <v>253111</v>
      </c>
      <c r="D18" s="223">
        <v>405008</v>
      </c>
      <c r="E18" s="223">
        <v>810051</v>
      </c>
      <c r="F18" s="224">
        <v>399799</v>
      </c>
      <c r="G18" s="224">
        <v>410252</v>
      </c>
      <c r="H18" s="223">
        <v>373156</v>
      </c>
      <c r="I18" s="223">
        <v>71774</v>
      </c>
      <c r="J18" s="223">
        <v>662896</v>
      </c>
      <c r="K18" s="223">
        <v>432282</v>
      </c>
      <c r="L18" s="223">
        <v>605837</v>
      </c>
    </row>
    <row r="19" spans="1:12" ht="9">
      <c r="A19" s="62" t="s">
        <v>9</v>
      </c>
      <c r="B19" s="222">
        <v>188365</v>
      </c>
      <c r="C19" s="223">
        <v>117838</v>
      </c>
      <c r="D19" s="223">
        <v>727027</v>
      </c>
      <c r="E19" s="223">
        <v>2671357</v>
      </c>
      <c r="F19" s="224">
        <v>1297293</v>
      </c>
      <c r="G19" s="224">
        <v>1374064</v>
      </c>
      <c r="H19" s="223">
        <v>1354708</v>
      </c>
      <c r="I19" s="223">
        <v>221478</v>
      </c>
      <c r="J19" s="223">
        <v>538084</v>
      </c>
      <c r="K19" s="223">
        <v>6251773</v>
      </c>
      <c r="L19" s="223">
        <v>1474228</v>
      </c>
    </row>
    <row r="20" spans="1:12" ht="9">
      <c r="A20" s="62" t="s">
        <v>10</v>
      </c>
      <c r="B20" s="222">
        <v>178579</v>
      </c>
      <c r="C20" s="223">
        <v>130948</v>
      </c>
      <c r="D20" s="223">
        <v>609729</v>
      </c>
      <c r="E20" s="223">
        <v>1364069</v>
      </c>
      <c r="F20" s="224">
        <v>693728</v>
      </c>
      <c r="G20" s="224">
        <v>670341</v>
      </c>
      <c r="H20" s="223">
        <v>800457</v>
      </c>
      <c r="I20" s="223">
        <v>133905</v>
      </c>
      <c r="J20" s="223">
        <v>239583</v>
      </c>
      <c r="K20" s="223">
        <v>1602656</v>
      </c>
      <c r="L20" s="223">
        <v>5399622</v>
      </c>
    </row>
    <row r="21" spans="1:12" ht="9">
      <c r="A21" s="62" t="s">
        <v>11</v>
      </c>
      <c r="B21" s="222">
        <v>51212</v>
      </c>
      <c r="C21" s="223">
        <v>21562</v>
      </c>
      <c r="D21" s="223">
        <v>157704</v>
      </c>
      <c r="E21" s="223">
        <v>297738</v>
      </c>
      <c r="F21" s="224">
        <v>116494</v>
      </c>
      <c r="G21" s="224">
        <v>181244</v>
      </c>
      <c r="H21" s="223">
        <v>190307</v>
      </c>
      <c r="I21" s="223">
        <v>38846</v>
      </c>
      <c r="J21" s="223">
        <v>45092</v>
      </c>
      <c r="K21" s="223">
        <v>739305</v>
      </c>
      <c r="L21" s="223">
        <v>297212</v>
      </c>
    </row>
    <row r="22" spans="1:12" ht="9">
      <c r="A22" s="62" t="s">
        <v>12</v>
      </c>
      <c r="B22" s="222">
        <v>66869</v>
      </c>
      <c r="C22" s="223">
        <v>28784</v>
      </c>
      <c r="D22" s="223">
        <v>269164</v>
      </c>
      <c r="E22" s="223">
        <v>651019</v>
      </c>
      <c r="F22" s="224">
        <v>241728</v>
      </c>
      <c r="G22" s="224">
        <v>409291</v>
      </c>
      <c r="H22" s="223">
        <v>319184</v>
      </c>
      <c r="I22" s="223">
        <v>63553</v>
      </c>
      <c r="J22" s="223">
        <v>57670</v>
      </c>
      <c r="K22" s="223">
        <v>466672</v>
      </c>
      <c r="L22" s="223">
        <v>269689</v>
      </c>
    </row>
    <row r="23" spans="1:12" ht="9">
      <c r="A23" s="62" t="s">
        <v>13</v>
      </c>
      <c r="B23" s="222">
        <v>277877</v>
      </c>
      <c r="C23" s="223">
        <v>160793</v>
      </c>
      <c r="D23" s="223">
        <v>1019137</v>
      </c>
      <c r="E23" s="223">
        <v>2122715</v>
      </c>
      <c r="F23" s="224">
        <v>1097222</v>
      </c>
      <c r="G23" s="224">
        <v>1025493</v>
      </c>
      <c r="H23" s="223">
        <v>1419362</v>
      </c>
      <c r="I23" s="223">
        <v>237689</v>
      </c>
      <c r="J23" s="223">
        <v>411980</v>
      </c>
      <c r="K23" s="223">
        <v>1788065</v>
      </c>
      <c r="L23" s="223">
        <v>2064414</v>
      </c>
    </row>
    <row r="24" spans="1:12" ht="9">
      <c r="A24" s="62" t="s">
        <v>14</v>
      </c>
      <c r="B24" s="222">
        <v>55188</v>
      </c>
      <c r="C24" s="223">
        <v>15978</v>
      </c>
      <c r="D24" s="223">
        <v>177119</v>
      </c>
      <c r="E24" s="223">
        <v>194699</v>
      </c>
      <c r="F24" s="224">
        <v>81884</v>
      </c>
      <c r="G24" s="224">
        <v>112815</v>
      </c>
      <c r="H24" s="223">
        <v>224952</v>
      </c>
      <c r="I24" s="223">
        <v>41328</v>
      </c>
      <c r="J24" s="223">
        <v>49574</v>
      </c>
      <c r="K24" s="223">
        <v>424095</v>
      </c>
      <c r="L24" s="223">
        <v>206218</v>
      </c>
    </row>
    <row r="25" spans="1:12" ht="9">
      <c r="A25" s="62" t="s">
        <v>15</v>
      </c>
      <c r="B25" s="222">
        <v>22691</v>
      </c>
      <c r="C25" s="223">
        <v>3438</v>
      </c>
      <c r="D25" s="223">
        <v>48945</v>
      </c>
      <c r="E25" s="223">
        <v>29966</v>
      </c>
      <c r="F25" s="224">
        <v>13763</v>
      </c>
      <c r="G25" s="224">
        <v>16203</v>
      </c>
      <c r="H25" s="223">
        <v>44686</v>
      </c>
      <c r="I25" s="223">
        <v>13690</v>
      </c>
      <c r="J25" s="223">
        <v>10274</v>
      </c>
      <c r="K25" s="223">
        <v>156678</v>
      </c>
      <c r="L25" s="223">
        <v>45490</v>
      </c>
    </row>
    <row r="26" spans="1:12" ht="9">
      <c r="A26" s="62" t="s">
        <v>16</v>
      </c>
      <c r="B26" s="222">
        <v>188483</v>
      </c>
      <c r="C26" s="223">
        <v>53380</v>
      </c>
      <c r="D26" s="223">
        <v>711224</v>
      </c>
      <c r="E26" s="223">
        <v>379166</v>
      </c>
      <c r="F26" s="224">
        <v>191043</v>
      </c>
      <c r="G26" s="224">
        <v>188123</v>
      </c>
      <c r="H26" s="223">
        <v>705211</v>
      </c>
      <c r="I26" s="223">
        <v>120793</v>
      </c>
      <c r="J26" s="223">
        <v>260835</v>
      </c>
      <c r="K26" s="223">
        <v>1312164</v>
      </c>
      <c r="L26" s="223">
        <v>1049601</v>
      </c>
    </row>
    <row r="27" spans="1:12" ht="9">
      <c r="A27" s="62" t="s">
        <v>17</v>
      </c>
      <c r="B27" s="222">
        <v>142000</v>
      </c>
      <c r="C27" s="223">
        <v>51548</v>
      </c>
      <c r="D27" s="223">
        <v>597874</v>
      </c>
      <c r="E27" s="223">
        <v>549926</v>
      </c>
      <c r="F27" s="224">
        <v>257452</v>
      </c>
      <c r="G27" s="224">
        <v>292474</v>
      </c>
      <c r="H27" s="223">
        <v>634401</v>
      </c>
      <c r="I27" s="223">
        <v>108605</v>
      </c>
      <c r="J27" s="223">
        <v>133076</v>
      </c>
      <c r="K27" s="223">
        <v>1137355</v>
      </c>
      <c r="L27" s="223">
        <v>532276</v>
      </c>
    </row>
    <row r="28" spans="1:12" ht="9">
      <c r="A28" s="62" t="s">
        <v>18</v>
      </c>
      <c r="B28" s="222">
        <v>33184</v>
      </c>
      <c r="C28" s="223">
        <v>5520</v>
      </c>
      <c r="D28" s="223">
        <v>86674</v>
      </c>
      <c r="E28" s="223">
        <v>44597</v>
      </c>
      <c r="F28" s="224">
        <v>17751</v>
      </c>
      <c r="G28" s="224">
        <v>26846</v>
      </c>
      <c r="H28" s="223">
        <v>79394</v>
      </c>
      <c r="I28" s="223">
        <v>15951</v>
      </c>
      <c r="J28" s="223">
        <v>18457</v>
      </c>
      <c r="K28" s="223">
        <v>213546</v>
      </c>
      <c r="L28" s="223">
        <v>89685</v>
      </c>
    </row>
    <row r="29" spans="1:12" ht="9">
      <c r="A29" s="62" t="s">
        <v>19</v>
      </c>
      <c r="B29" s="222">
        <v>77918</v>
      </c>
      <c r="C29" s="223">
        <v>15941</v>
      </c>
      <c r="D29" s="223">
        <v>229359</v>
      </c>
      <c r="E29" s="223">
        <v>112448</v>
      </c>
      <c r="F29" s="224">
        <v>49669</v>
      </c>
      <c r="G29" s="224">
        <v>62779</v>
      </c>
      <c r="H29" s="223">
        <v>208622</v>
      </c>
      <c r="I29" s="223">
        <v>32596</v>
      </c>
      <c r="J29" s="223">
        <v>61147</v>
      </c>
      <c r="K29" s="223">
        <v>338521</v>
      </c>
      <c r="L29" s="223">
        <v>268019</v>
      </c>
    </row>
    <row r="30" spans="1:12" ht="9">
      <c r="A30" s="62" t="s">
        <v>20</v>
      </c>
      <c r="B30" s="222">
        <v>144461</v>
      </c>
      <c r="C30" s="223">
        <v>39318</v>
      </c>
      <c r="D30" s="223">
        <v>570117</v>
      </c>
      <c r="E30" s="223">
        <v>302093</v>
      </c>
      <c r="F30" s="224">
        <v>149504</v>
      </c>
      <c r="G30" s="224">
        <v>152589</v>
      </c>
      <c r="H30" s="223">
        <v>550705</v>
      </c>
      <c r="I30" s="223">
        <v>96971</v>
      </c>
      <c r="J30" s="223">
        <v>146940</v>
      </c>
      <c r="K30" s="223">
        <v>588149</v>
      </c>
      <c r="L30" s="223">
        <v>485758</v>
      </c>
    </row>
    <row r="31" spans="1:12" ht="9">
      <c r="A31" s="62" t="s">
        <v>21</v>
      </c>
      <c r="B31" s="222">
        <v>56073</v>
      </c>
      <c r="C31" s="223">
        <v>28538</v>
      </c>
      <c r="D31" s="223">
        <v>204609</v>
      </c>
      <c r="E31" s="223">
        <v>174498</v>
      </c>
      <c r="F31" s="224">
        <v>79244</v>
      </c>
      <c r="G31" s="224">
        <v>95254</v>
      </c>
      <c r="H31" s="223">
        <v>203245</v>
      </c>
      <c r="I31" s="223">
        <v>36149</v>
      </c>
      <c r="J31" s="223">
        <v>46877</v>
      </c>
      <c r="K31" s="223">
        <v>181420</v>
      </c>
      <c r="L31" s="223">
        <v>171414</v>
      </c>
    </row>
    <row r="32" spans="1:12" ht="9">
      <c r="A32" s="64" t="s">
        <v>94</v>
      </c>
      <c r="B32" s="210">
        <f>SUM(B10:B13,B16:B31)</f>
        <v>5974626</v>
      </c>
      <c r="C32" s="210">
        <f aca="true" t="shared" si="0" ref="C32:L32">SUM(C10:C13,C16:C31)</f>
        <v>2103057</v>
      </c>
      <c r="D32" s="210">
        <f t="shared" si="0"/>
        <v>13868082</v>
      </c>
      <c r="E32" s="210">
        <f t="shared" si="0"/>
        <v>19492850</v>
      </c>
      <c r="F32" s="210">
        <f t="shared" si="0"/>
        <v>10112396</v>
      </c>
      <c r="G32" s="210">
        <f t="shared" si="0"/>
        <v>9380454</v>
      </c>
      <c r="H32" s="210">
        <f t="shared" si="0"/>
        <v>25414692</v>
      </c>
      <c r="I32" s="210">
        <f t="shared" si="0"/>
        <v>5161334</v>
      </c>
      <c r="J32" s="210">
        <f t="shared" si="0"/>
        <v>10177625</v>
      </c>
      <c r="K32" s="210">
        <f t="shared" si="0"/>
        <v>29180257</v>
      </c>
      <c r="L32" s="210">
        <f t="shared" si="0"/>
        <v>20140333</v>
      </c>
    </row>
    <row r="33" spans="1:12" ht="9">
      <c r="A33" s="65" t="s">
        <v>33</v>
      </c>
      <c r="B33" s="227">
        <v>5974626</v>
      </c>
      <c r="C33" s="228">
        <v>2103057</v>
      </c>
      <c r="D33" s="228">
        <v>13868082</v>
      </c>
      <c r="E33" s="228">
        <v>19492850</v>
      </c>
      <c r="F33" s="229">
        <v>10112396</v>
      </c>
      <c r="G33" s="229">
        <v>9380454</v>
      </c>
      <c r="H33" s="228">
        <v>25414692</v>
      </c>
      <c r="I33" s="228">
        <v>5161334</v>
      </c>
      <c r="J33" s="228">
        <v>10177625</v>
      </c>
      <c r="K33" s="228">
        <v>29180257</v>
      </c>
      <c r="L33" s="228">
        <v>21733049</v>
      </c>
    </row>
    <row r="34" spans="1:12" ht="9">
      <c r="A34" s="57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</row>
    <row r="35" spans="2:12" ht="9">
      <c r="B35" s="230"/>
      <c r="C35" s="231"/>
      <c r="D35" s="231"/>
      <c r="E35" s="231"/>
      <c r="F35" s="231"/>
      <c r="G35" s="231"/>
      <c r="H35" s="231"/>
      <c r="I35" s="231"/>
      <c r="J35" s="231"/>
      <c r="K35" s="231"/>
      <c r="L35" s="231"/>
    </row>
    <row r="36" spans="1:12" s="54" customFormat="1" ht="9" customHeight="1">
      <c r="A36" s="41" t="s">
        <v>158</v>
      </c>
      <c r="B36" s="232"/>
      <c r="C36" s="232"/>
      <c r="D36" s="232"/>
      <c r="E36" s="232"/>
      <c r="F36" s="233"/>
      <c r="G36" s="232"/>
      <c r="H36" s="232"/>
      <c r="I36" s="232"/>
      <c r="J36" s="232"/>
      <c r="K36" s="232"/>
      <c r="L36" s="232"/>
    </row>
    <row r="37" spans="1:12" ht="27" customHeight="1">
      <c r="A37" s="249" t="s">
        <v>126</v>
      </c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</row>
    <row r="62" ht="9">
      <c r="D62" s="234"/>
    </row>
    <row r="63" ht="9">
      <c r="D63" s="234"/>
    </row>
    <row r="64" spans="1:12" ht="9">
      <c r="A64" s="270"/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</row>
    <row r="65" spans="1:12" ht="9">
      <c r="A65" s="269"/>
      <c r="B65" s="269"/>
      <c r="C65" s="269"/>
      <c r="D65" s="269"/>
      <c r="E65" s="269"/>
      <c r="F65" s="269"/>
      <c r="G65" s="269"/>
      <c r="H65" s="269"/>
      <c r="I65" s="269"/>
      <c r="J65" s="269"/>
      <c r="K65" s="269"/>
      <c r="L65" s="269"/>
    </row>
    <row r="70" ht="9.75" customHeight="1">
      <c r="A70" s="102"/>
    </row>
  </sheetData>
  <mergeCells count="8">
    <mergeCell ref="A1:L1"/>
    <mergeCell ref="B5:L5"/>
    <mergeCell ref="A65:L65"/>
    <mergeCell ref="A64:L64"/>
    <mergeCell ref="A8:L8"/>
    <mergeCell ref="A5:A6"/>
    <mergeCell ref="A3:L3"/>
    <mergeCell ref="A37:L37"/>
  </mergeCells>
  <printOptions horizontalCentered="1"/>
  <pageMargins left="0.6692913385826772" right="0.7086614173228347" top="0.984251968503937" bottom="1.3779527559055118" header="0" footer="0.8661417322834646"/>
  <pageSetup fitToHeight="0" fitToWidth="0" horizontalDpi="300" verticalDpi="300" orientation="portrait" paperSize="9" r:id="rId2"/>
  <headerFooter alignWithMargins="0">
    <oddFooter>&amp;C&amp;11 &amp;10 239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7"/>
  <sheetViews>
    <sheetView zoomScale="120" zoomScaleNormal="120" workbookViewId="0" topLeftCell="A1">
      <selection activeCell="A1" sqref="A1:M1"/>
    </sheetView>
  </sheetViews>
  <sheetFormatPr defaultColWidth="9.140625" defaultRowHeight="12.75"/>
  <cols>
    <col min="1" max="1" width="16.140625" style="33" customWidth="1"/>
    <col min="2" max="5" width="6.140625" style="33" customWidth="1"/>
    <col min="6" max="6" width="5.57421875" style="33" customWidth="1"/>
    <col min="7" max="12" width="6.140625" style="33" customWidth="1"/>
    <col min="13" max="13" width="6.421875" style="33" customWidth="1"/>
    <col min="14" max="16384" width="9.140625" style="33" customWidth="1"/>
  </cols>
  <sheetData>
    <row r="1" spans="1:13" ht="12.75">
      <c r="A1" s="243" t="s">
        <v>129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2" ht="18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3" ht="25.5" customHeight="1">
      <c r="A3" s="271" t="s">
        <v>147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</row>
    <row r="4" spans="1:13" ht="7.5" customHeight="1">
      <c r="A4" s="70"/>
      <c r="B4" s="67"/>
      <c r="C4" s="67"/>
      <c r="D4" s="67"/>
      <c r="E4" s="68"/>
      <c r="F4" s="68"/>
      <c r="G4" s="68"/>
      <c r="H4" s="68"/>
      <c r="I4" s="68"/>
      <c r="J4" s="68"/>
      <c r="K4" s="68"/>
      <c r="L4" s="68"/>
      <c r="M4" s="39"/>
    </row>
    <row r="5" spans="1:13" ht="15" customHeight="1">
      <c r="A5" s="264" t="s">
        <v>118</v>
      </c>
      <c r="B5" s="244" t="s">
        <v>73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</row>
    <row r="6" spans="1:13" ht="15" customHeight="1">
      <c r="A6" s="265"/>
      <c r="B6" s="42" t="s">
        <v>11</v>
      </c>
      <c r="C6" s="42" t="s">
        <v>12</v>
      </c>
      <c r="D6" s="42" t="s">
        <v>13</v>
      </c>
      <c r="E6" s="42" t="s">
        <v>14</v>
      </c>
      <c r="F6" s="42" t="s">
        <v>15</v>
      </c>
      <c r="G6" s="42" t="s">
        <v>16</v>
      </c>
      <c r="H6" s="42" t="s">
        <v>17</v>
      </c>
      <c r="I6" s="42" t="s">
        <v>18</v>
      </c>
      <c r="J6" s="42" t="s">
        <v>19</v>
      </c>
      <c r="K6" s="42" t="s">
        <v>20</v>
      </c>
      <c r="L6" s="42" t="s">
        <v>21</v>
      </c>
      <c r="M6" s="37" t="s">
        <v>33</v>
      </c>
    </row>
    <row r="7" spans="1:13" ht="9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ht="9" customHeight="1">
      <c r="A8" s="266" t="s">
        <v>31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</row>
    <row r="9" spans="1:13" ht="9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9" customHeight="1">
      <c r="A10" s="35" t="s">
        <v>1</v>
      </c>
      <c r="B10" s="235">
        <v>172655</v>
      </c>
      <c r="C10" s="235">
        <v>635802</v>
      </c>
      <c r="D10" s="235">
        <v>561773</v>
      </c>
      <c r="E10" s="235">
        <v>329854</v>
      </c>
      <c r="F10" s="235">
        <v>26010</v>
      </c>
      <c r="G10" s="235">
        <v>447819</v>
      </c>
      <c r="H10" s="235">
        <v>435259</v>
      </c>
      <c r="I10" s="235">
        <v>52481</v>
      </c>
      <c r="J10" s="235">
        <v>230128</v>
      </c>
      <c r="K10" s="235">
        <v>351714</v>
      </c>
      <c r="L10" s="235">
        <v>693326</v>
      </c>
      <c r="M10" s="236">
        <v>16582971</v>
      </c>
    </row>
    <row r="11" spans="1:13" ht="9" customHeight="1">
      <c r="A11" s="35" t="s">
        <v>114</v>
      </c>
      <c r="B11" s="235">
        <v>3200</v>
      </c>
      <c r="C11" s="235">
        <v>14824</v>
      </c>
      <c r="D11" s="235">
        <v>15942</v>
      </c>
      <c r="E11" s="235">
        <v>10000</v>
      </c>
      <c r="F11" s="235">
        <v>441</v>
      </c>
      <c r="G11" s="235">
        <v>24716</v>
      </c>
      <c r="H11" s="235">
        <v>26970</v>
      </c>
      <c r="I11" s="235">
        <v>856</v>
      </c>
      <c r="J11" s="235">
        <v>11524</v>
      </c>
      <c r="K11" s="235">
        <v>15081</v>
      </c>
      <c r="L11" s="235">
        <v>32013</v>
      </c>
      <c r="M11" s="236">
        <v>574072</v>
      </c>
    </row>
    <row r="12" spans="1:13" ht="9" customHeight="1">
      <c r="A12" s="35" t="s">
        <v>3</v>
      </c>
      <c r="B12" s="235">
        <v>483497</v>
      </c>
      <c r="C12" s="235">
        <v>2308862</v>
      </c>
      <c r="D12" s="235">
        <v>1607933</v>
      </c>
      <c r="E12" s="235">
        <v>1027255</v>
      </c>
      <c r="F12" s="235">
        <v>60195</v>
      </c>
      <c r="G12" s="235">
        <v>1058334</v>
      </c>
      <c r="H12" s="235">
        <v>1440582</v>
      </c>
      <c r="I12" s="235">
        <v>126460</v>
      </c>
      <c r="J12" s="235">
        <v>674841</v>
      </c>
      <c r="K12" s="235">
        <v>1142213</v>
      </c>
      <c r="L12" s="235">
        <v>1822238</v>
      </c>
      <c r="M12" s="236">
        <v>45162114</v>
      </c>
    </row>
    <row r="13" spans="1:13" ht="9" customHeight="1">
      <c r="A13" s="35" t="s">
        <v>4</v>
      </c>
      <c r="B13" s="235">
        <v>38711</v>
      </c>
      <c r="C13" s="235">
        <v>205152</v>
      </c>
      <c r="D13" s="235">
        <v>104222</v>
      </c>
      <c r="E13" s="235">
        <v>141422</v>
      </c>
      <c r="F13" s="235">
        <v>3339</v>
      </c>
      <c r="G13" s="235">
        <v>77762</v>
      </c>
      <c r="H13" s="235">
        <v>158112</v>
      </c>
      <c r="I13" s="235">
        <v>11487</v>
      </c>
      <c r="J13" s="235">
        <v>67529</v>
      </c>
      <c r="K13" s="235">
        <v>70219</v>
      </c>
      <c r="L13" s="235">
        <v>170965</v>
      </c>
      <c r="M13" s="235">
        <v>4913673</v>
      </c>
    </row>
    <row r="14" spans="1:13" ht="9" customHeight="1">
      <c r="A14" s="46" t="s">
        <v>115</v>
      </c>
      <c r="B14" s="237">
        <v>17114</v>
      </c>
      <c r="C14" s="237">
        <v>67586</v>
      </c>
      <c r="D14" s="237">
        <v>49869</v>
      </c>
      <c r="E14" s="237">
        <v>56058</v>
      </c>
      <c r="F14" s="237">
        <v>996</v>
      </c>
      <c r="G14" s="237">
        <v>34306</v>
      </c>
      <c r="H14" s="237">
        <v>58978</v>
      </c>
      <c r="I14" s="237">
        <v>4996</v>
      </c>
      <c r="J14" s="237">
        <v>34156</v>
      </c>
      <c r="K14" s="237">
        <v>26930</v>
      </c>
      <c r="L14" s="237">
        <v>67073</v>
      </c>
      <c r="M14" s="238">
        <v>2279018</v>
      </c>
    </row>
    <row r="15" spans="1:13" ht="9" customHeight="1">
      <c r="A15" s="46" t="s">
        <v>5</v>
      </c>
      <c r="B15" s="237">
        <v>21597</v>
      </c>
      <c r="C15" s="237">
        <v>137566</v>
      </c>
      <c r="D15" s="237">
        <v>54353</v>
      </c>
      <c r="E15" s="237">
        <v>85364</v>
      </c>
      <c r="F15" s="237">
        <v>2343</v>
      </c>
      <c r="G15" s="237">
        <v>43456</v>
      </c>
      <c r="H15" s="237">
        <v>99134</v>
      </c>
      <c r="I15" s="237">
        <v>6491</v>
      </c>
      <c r="J15" s="237">
        <v>33373</v>
      </c>
      <c r="K15" s="237">
        <v>43289</v>
      </c>
      <c r="L15" s="237">
        <v>103892</v>
      </c>
      <c r="M15" s="238">
        <v>2634655</v>
      </c>
    </row>
    <row r="16" spans="1:13" ht="9" customHeight="1">
      <c r="A16" s="62" t="s">
        <v>6</v>
      </c>
      <c r="B16" s="235">
        <v>248053</v>
      </c>
      <c r="C16" s="235">
        <v>670780</v>
      </c>
      <c r="D16" s="235">
        <v>619991</v>
      </c>
      <c r="E16" s="235">
        <v>287180</v>
      </c>
      <c r="F16" s="235">
        <v>16767</v>
      </c>
      <c r="G16" s="235">
        <v>566692</v>
      </c>
      <c r="H16" s="235">
        <v>529632</v>
      </c>
      <c r="I16" s="235">
        <v>39086</v>
      </c>
      <c r="J16" s="235">
        <v>208704</v>
      </c>
      <c r="K16" s="235">
        <v>327078</v>
      </c>
      <c r="L16" s="235">
        <v>542866</v>
      </c>
      <c r="M16" s="236">
        <v>23367747</v>
      </c>
    </row>
    <row r="17" spans="1:13" ht="9" customHeight="1">
      <c r="A17" s="62" t="s">
        <v>7</v>
      </c>
      <c r="B17" s="235">
        <v>54421</v>
      </c>
      <c r="C17" s="235">
        <v>104571</v>
      </c>
      <c r="D17" s="235">
        <v>174169</v>
      </c>
      <c r="E17" s="235">
        <v>42250</v>
      </c>
      <c r="F17" s="235">
        <v>3473</v>
      </c>
      <c r="G17" s="235">
        <v>88909</v>
      </c>
      <c r="H17" s="235">
        <v>86537</v>
      </c>
      <c r="I17" s="235">
        <v>8884</v>
      </c>
      <c r="J17" s="235">
        <v>32952</v>
      </c>
      <c r="K17" s="235">
        <v>73109</v>
      </c>
      <c r="L17" s="235">
        <v>95611</v>
      </c>
      <c r="M17" s="236">
        <v>4706551</v>
      </c>
    </row>
    <row r="18" spans="1:13" ht="9" customHeight="1">
      <c r="A18" s="62" t="s">
        <v>8</v>
      </c>
      <c r="B18" s="235">
        <v>76891</v>
      </c>
      <c r="C18" s="235">
        <v>90627</v>
      </c>
      <c r="D18" s="235">
        <v>278229</v>
      </c>
      <c r="E18" s="235">
        <v>44291</v>
      </c>
      <c r="F18" s="235">
        <v>4728</v>
      </c>
      <c r="G18" s="235">
        <v>251880</v>
      </c>
      <c r="H18" s="235">
        <v>110985</v>
      </c>
      <c r="I18" s="235">
        <v>9004</v>
      </c>
      <c r="J18" s="235">
        <v>67692</v>
      </c>
      <c r="K18" s="235">
        <v>146634</v>
      </c>
      <c r="L18" s="235">
        <v>244941</v>
      </c>
      <c r="M18" s="236">
        <v>5317202</v>
      </c>
    </row>
    <row r="19" spans="1:13" ht="9" customHeight="1">
      <c r="A19" s="62" t="s">
        <v>9</v>
      </c>
      <c r="B19" s="235">
        <v>213279</v>
      </c>
      <c r="C19" s="235">
        <v>1287292</v>
      </c>
      <c r="D19" s="235">
        <v>1167092</v>
      </c>
      <c r="E19" s="235">
        <v>370788</v>
      </c>
      <c r="F19" s="235">
        <v>28846</v>
      </c>
      <c r="G19" s="235">
        <v>647162</v>
      </c>
      <c r="H19" s="235">
        <v>631794</v>
      </c>
      <c r="I19" s="235">
        <v>48428</v>
      </c>
      <c r="J19" s="235">
        <v>234984</v>
      </c>
      <c r="K19" s="235">
        <v>354380</v>
      </c>
      <c r="L19" s="235">
        <v>596071</v>
      </c>
      <c r="M19" s="236">
        <v>19124974</v>
      </c>
    </row>
    <row r="20" spans="1:13" ht="9" customHeight="1">
      <c r="A20" s="62" t="s">
        <v>10</v>
      </c>
      <c r="B20" s="235">
        <v>229215</v>
      </c>
      <c r="C20" s="235">
        <v>335608</v>
      </c>
      <c r="D20" s="235">
        <v>564330</v>
      </c>
      <c r="E20" s="235">
        <v>171891</v>
      </c>
      <c r="F20" s="235">
        <v>15369</v>
      </c>
      <c r="G20" s="235">
        <v>621072</v>
      </c>
      <c r="H20" s="235">
        <v>316713</v>
      </c>
      <c r="I20" s="235">
        <v>36870</v>
      </c>
      <c r="J20" s="235">
        <v>243036</v>
      </c>
      <c r="K20" s="235">
        <v>280289</v>
      </c>
      <c r="L20" s="235">
        <v>561194</v>
      </c>
      <c r="M20" s="236">
        <v>13835135</v>
      </c>
    </row>
    <row r="21" spans="1:13" ht="9" customHeight="1">
      <c r="A21" s="62" t="s">
        <v>11</v>
      </c>
      <c r="B21" s="235">
        <v>370510</v>
      </c>
      <c r="C21" s="235">
        <v>761439</v>
      </c>
      <c r="D21" s="235">
        <v>207565</v>
      </c>
      <c r="E21" s="235">
        <v>214730</v>
      </c>
      <c r="F21" s="235">
        <v>6991</v>
      </c>
      <c r="G21" s="235">
        <v>179448</v>
      </c>
      <c r="H21" s="235">
        <v>163622</v>
      </c>
      <c r="I21" s="235">
        <v>12831</v>
      </c>
      <c r="J21" s="235">
        <v>89052</v>
      </c>
      <c r="K21" s="235">
        <v>70744</v>
      </c>
      <c r="L21" s="235">
        <v>156133</v>
      </c>
      <c r="M21" s="236">
        <v>4072043</v>
      </c>
    </row>
    <row r="22" spans="1:13" ht="9" customHeight="1">
      <c r="A22" s="62" t="s">
        <v>12</v>
      </c>
      <c r="B22" s="235">
        <v>120289</v>
      </c>
      <c r="C22" s="235">
        <v>1961181</v>
      </c>
      <c r="D22" s="235">
        <v>288989</v>
      </c>
      <c r="E22" s="235">
        <v>187491</v>
      </c>
      <c r="F22" s="235">
        <v>18099</v>
      </c>
      <c r="G22" s="235">
        <v>215384</v>
      </c>
      <c r="H22" s="235">
        <v>246402</v>
      </c>
      <c r="I22" s="235">
        <v>21604</v>
      </c>
      <c r="J22" s="235">
        <v>83488</v>
      </c>
      <c r="K22" s="235">
        <v>88581</v>
      </c>
      <c r="L22" s="235">
        <v>123017</v>
      </c>
      <c r="M22" s="236">
        <v>5547129</v>
      </c>
    </row>
    <row r="23" spans="1:13" ht="9" customHeight="1">
      <c r="A23" s="62" t="s">
        <v>13</v>
      </c>
      <c r="B23" s="235">
        <v>733004</v>
      </c>
      <c r="C23" s="235">
        <v>1141701</v>
      </c>
      <c r="D23" s="235">
        <v>1909265</v>
      </c>
      <c r="E23" s="235">
        <v>1334886</v>
      </c>
      <c r="F23" s="235">
        <v>70408</v>
      </c>
      <c r="G23" s="235">
        <v>1537351</v>
      </c>
      <c r="H23" s="235">
        <v>1305552</v>
      </c>
      <c r="I23" s="235">
        <v>164153</v>
      </c>
      <c r="J23" s="235">
        <v>915176</v>
      </c>
      <c r="K23" s="235">
        <v>729634</v>
      </c>
      <c r="L23" s="235">
        <v>1056136</v>
      </c>
      <c r="M23" s="236">
        <v>20399298</v>
      </c>
    </row>
    <row r="24" spans="1:13" ht="9" customHeight="1">
      <c r="A24" s="62" t="s">
        <v>14</v>
      </c>
      <c r="B24" s="235">
        <v>104678</v>
      </c>
      <c r="C24" s="235">
        <v>289355</v>
      </c>
      <c r="D24" s="235">
        <v>217010</v>
      </c>
      <c r="E24" s="235">
        <v>714732</v>
      </c>
      <c r="F24" s="235">
        <v>23972</v>
      </c>
      <c r="G24" s="235">
        <v>204947</v>
      </c>
      <c r="H24" s="235">
        <v>223804</v>
      </c>
      <c r="I24" s="235">
        <v>32787</v>
      </c>
      <c r="J24" s="235">
        <v>92381</v>
      </c>
      <c r="K24" s="235">
        <v>95638</v>
      </c>
      <c r="L24" s="235">
        <v>86376</v>
      </c>
      <c r="M24" s="236">
        <v>3474831</v>
      </c>
    </row>
    <row r="25" spans="1:13" ht="9" customHeight="1">
      <c r="A25" s="62" t="s">
        <v>15</v>
      </c>
      <c r="B25" s="235">
        <v>24763</v>
      </c>
      <c r="C25" s="235">
        <v>40663</v>
      </c>
      <c r="D25" s="235">
        <v>43623</v>
      </c>
      <c r="E25" s="235">
        <v>99480</v>
      </c>
      <c r="F25" s="235">
        <v>63461</v>
      </c>
      <c r="G25" s="235">
        <v>115558</v>
      </c>
      <c r="H25" s="235">
        <v>84770</v>
      </c>
      <c r="I25" s="235">
        <v>6716</v>
      </c>
      <c r="J25" s="235">
        <v>34273</v>
      </c>
      <c r="K25" s="235">
        <v>21062</v>
      </c>
      <c r="L25" s="235">
        <v>25290</v>
      </c>
      <c r="M25" s="236">
        <v>935517</v>
      </c>
    </row>
    <row r="26" spans="1:13" ht="9" customHeight="1">
      <c r="A26" s="62" t="s">
        <v>16</v>
      </c>
      <c r="B26" s="235">
        <v>522169</v>
      </c>
      <c r="C26" s="235">
        <v>481117</v>
      </c>
      <c r="D26" s="235">
        <v>1097501</v>
      </c>
      <c r="E26" s="235">
        <v>673416</v>
      </c>
      <c r="F26" s="235">
        <v>138284</v>
      </c>
      <c r="G26" s="235">
        <v>3931551</v>
      </c>
      <c r="H26" s="235">
        <v>1416827</v>
      </c>
      <c r="I26" s="235">
        <v>360594</v>
      </c>
      <c r="J26" s="235">
        <v>1832228</v>
      </c>
      <c r="K26" s="235">
        <v>681581</v>
      </c>
      <c r="L26" s="235">
        <v>431942</v>
      </c>
      <c r="M26" s="236">
        <v>16348067</v>
      </c>
    </row>
    <row r="27" spans="1:13" ht="9" customHeight="1">
      <c r="A27" s="62" t="s">
        <v>17</v>
      </c>
      <c r="B27" s="235">
        <v>303470</v>
      </c>
      <c r="C27" s="235">
        <v>513033</v>
      </c>
      <c r="D27" s="235">
        <v>561855</v>
      </c>
      <c r="E27" s="235">
        <v>500976</v>
      </c>
      <c r="F27" s="235">
        <v>69472</v>
      </c>
      <c r="G27" s="235">
        <v>510050</v>
      </c>
      <c r="H27" s="235">
        <v>1982464</v>
      </c>
      <c r="I27" s="235">
        <v>444060</v>
      </c>
      <c r="J27" s="235">
        <v>691727</v>
      </c>
      <c r="K27" s="235">
        <v>334813</v>
      </c>
      <c r="L27" s="235">
        <v>143031</v>
      </c>
      <c r="M27" s="236">
        <v>9942012</v>
      </c>
    </row>
    <row r="28" spans="1:13" ht="9" customHeight="1">
      <c r="A28" s="62" t="s">
        <v>18</v>
      </c>
      <c r="B28" s="235">
        <v>40858</v>
      </c>
      <c r="C28" s="235">
        <v>54107</v>
      </c>
      <c r="D28" s="235">
        <v>184775</v>
      </c>
      <c r="E28" s="235">
        <v>55422</v>
      </c>
      <c r="F28" s="235">
        <v>6702</v>
      </c>
      <c r="G28" s="235">
        <v>190035</v>
      </c>
      <c r="H28" s="235">
        <v>128295</v>
      </c>
      <c r="I28" s="235">
        <v>203530</v>
      </c>
      <c r="J28" s="235">
        <v>152118</v>
      </c>
      <c r="K28" s="235">
        <v>56475</v>
      </c>
      <c r="L28" s="235">
        <v>24164</v>
      </c>
      <c r="M28" s="236">
        <v>1683489</v>
      </c>
    </row>
    <row r="29" spans="1:13" ht="9" customHeight="1">
      <c r="A29" s="62" t="s">
        <v>19</v>
      </c>
      <c r="B29" s="235">
        <v>108450</v>
      </c>
      <c r="C29" s="235">
        <v>108809</v>
      </c>
      <c r="D29" s="235">
        <v>332564</v>
      </c>
      <c r="E29" s="235">
        <v>52244</v>
      </c>
      <c r="F29" s="235">
        <v>7515</v>
      </c>
      <c r="G29" s="235">
        <v>295489</v>
      </c>
      <c r="H29" s="235">
        <v>200492</v>
      </c>
      <c r="I29" s="235">
        <v>33427</v>
      </c>
      <c r="J29" s="235">
        <v>667173</v>
      </c>
      <c r="K29" s="235">
        <v>286411</v>
      </c>
      <c r="L29" s="235">
        <v>47465</v>
      </c>
      <c r="M29" s="236">
        <v>3484610</v>
      </c>
    </row>
    <row r="30" spans="1:13" ht="9" customHeight="1">
      <c r="A30" s="62" t="s">
        <v>20</v>
      </c>
      <c r="B30" s="235">
        <v>189958</v>
      </c>
      <c r="C30" s="235">
        <v>202884</v>
      </c>
      <c r="D30" s="235">
        <v>661463</v>
      </c>
      <c r="E30" s="235">
        <v>96773</v>
      </c>
      <c r="F30" s="235">
        <v>11835</v>
      </c>
      <c r="G30" s="235">
        <v>376558</v>
      </c>
      <c r="H30" s="235">
        <v>351266</v>
      </c>
      <c r="I30" s="235">
        <v>50788</v>
      </c>
      <c r="J30" s="235">
        <v>844148</v>
      </c>
      <c r="K30" s="235">
        <v>3497510</v>
      </c>
      <c r="L30" s="235">
        <v>136904</v>
      </c>
      <c r="M30" s="236">
        <v>9344599</v>
      </c>
    </row>
    <row r="31" spans="1:13" ht="9" customHeight="1">
      <c r="A31" s="62" t="s">
        <v>21</v>
      </c>
      <c r="B31" s="235">
        <v>58772</v>
      </c>
      <c r="C31" s="235">
        <v>48615</v>
      </c>
      <c r="D31" s="235">
        <v>241873</v>
      </c>
      <c r="E31" s="235">
        <v>31417</v>
      </c>
      <c r="F31" s="235">
        <v>1837</v>
      </c>
      <c r="G31" s="235">
        <v>60604</v>
      </c>
      <c r="H31" s="235">
        <v>40615</v>
      </c>
      <c r="I31" s="235">
        <v>4050</v>
      </c>
      <c r="J31" s="235">
        <v>16048</v>
      </c>
      <c r="K31" s="235">
        <v>53621</v>
      </c>
      <c r="L31" s="235">
        <v>1002136</v>
      </c>
      <c r="M31" s="236">
        <v>2662411</v>
      </c>
    </row>
    <row r="32" spans="1:13" ht="9" customHeight="1">
      <c r="A32" s="38" t="s">
        <v>95</v>
      </c>
      <c r="B32" s="239">
        <f>SUM(B10:B13,B16:B31)</f>
        <v>4096843</v>
      </c>
      <c r="C32" s="239">
        <f aca="true" t="shared" si="0" ref="C32:M32">SUM(C10:C13,C16:C31)</f>
        <v>11256422</v>
      </c>
      <c r="D32" s="239">
        <f t="shared" si="0"/>
        <v>10840164</v>
      </c>
      <c r="E32" s="239">
        <f t="shared" si="0"/>
        <v>6386498</v>
      </c>
      <c r="F32" s="239">
        <f t="shared" si="0"/>
        <v>577744</v>
      </c>
      <c r="G32" s="239">
        <f t="shared" si="0"/>
        <v>11401321</v>
      </c>
      <c r="H32" s="239">
        <f t="shared" si="0"/>
        <v>9880693</v>
      </c>
      <c r="I32" s="239">
        <f t="shared" si="0"/>
        <v>1668096</v>
      </c>
      <c r="J32" s="239">
        <f t="shared" si="0"/>
        <v>7189202</v>
      </c>
      <c r="K32" s="239">
        <f t="shared" si="0"/>
        <v>8676787</v>
      </c>
      <c r="L32" s="239">
        <f t="shared" si="0"/>
        <v>7991819</v>
      </c>
      <c r="M32" s="239">
        <f t="shared" si="0"/>
        <v>211478445</v>
      </c>
    </row>
    <row r="33" spans="1:13" ht="9" customHeight="1">
      <c r="A33" s="69" t="s">
        <v>33</v>
      </c>
      <c r="B33" s="240">
        <v>4096843</v>
      </c>
      <c r="C33" s="240">
        <v>11361332</v>
      </c>
      <c r="D33" s="240">
        <v>10840164</v>
      </c>
      <c r="E33" s="240">
        <v>6386498</v>
      </c>
      <c r="F33" s="240">
        <v>577744</v>
      </c>
      <c r="G33" s="240">
        <v>11401321</v>
      </c>
      <c r="H33" s="240">
        <v>9880693</v>
      </c>
      <c r="I33" s="240">
        <v>1668096</v>
      </c>
      <c r="J33" s="240">
        <v>7189202</v>
      </c>
      <c r="K33" s="240">
        <v>8676787</v>
      </c>
      <c r="L33" s="240">
        <v>7991819</v>
      </c>
      <c r="M33" s="240">
        <v>213176071</v>
      </c>
    </row>
    <row r="34" spans="1:13" ht="8.25" customHeight="1">
      <c r="A34" s="109" t="s">
        <v>34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</row>
    <row r="35" spans="1:13" ht="9" customHeight="1">
      <c r="A35" s="35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</row>
    <row r="36" spans="1:13" s="54" customFormat="1" ht="9" customHeight="1">
      <c r="A36" s="41" t="s">
        <v>158</v>
      </c>
      <c r="B36" s="172"/>
      <c r="C36" s="172"/>
      <c r="D36" s="172"/>
      <c r="E36" s="172"/>
      <c r="F36" s="77"/>
      <c r="G36" s="172"/>
      <c r="H36" s="172"/>
      <c r="I36" s="172"/>
      <c r="J36" s="172"/>
      <c r="K36" s="172"/>
      <c r="L36" s="172"/>
      <c r="M36" s="174"/>
    </row>
    <row r="37" spans="1:15" ht="27" customHeight="1">
      <c r="A37" s="249" t="s">
        <v>126</v>
      </c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6"/>
      <c r="O37" s="26"/>
    </row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10.5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</sheetData>
  <mergeCells count="6">
    <mergeCell ref="A37:M37"/>
    <mergeCell ref="A8:M8"/>
    <mergeCell ref="A1:M1"/>
    <mergeCell ref="A3:M3"/>
    <mergeCell ref="B5:M5"/>
    <mergeCell ref="A5:A6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2"/>
  <headerFooter alignWithMargins="0">
    <oddFooter>&amp;C240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1"/>
  <sheetViews>
    <sheetView zoomScale="130" zoomScaleNormal="130" workbookViewId="0" topLeftCell="A1">
      <selection activeCell="A1" sqref="A1:H1"/>
    </sheetView>
  </sheetViews>
  <sheetFormatPr defaultColWidth="9.140625" defaultRowHeight="12.75"/>
  <cols>
    <col min="1" max="1" width="22.421875" style="33" customWidth="1"/>
    <col min="2" max="2" width="11.00390625" style="33" customWidth="1"/>
    <col min="3" max="3" width="0.85546875" style="33" customWidth="1"/>
    <col min="4" max="8" width="11.00390625" style="33" customWidth="1"/>
    <col min="9" max="9" width="10.140625" style="33" bestFit="1" customWidth="1"/>
    <col min="10" max="10" width="9.7109375" style="33" bestFit="1" customWidth="1"/>
    <col min="11" max="11" width="10.140625" style="33" bestFit="1" customWidth="1"/>
    <col min="12" max="12" width="9.140625" style="33" customWidth="1"/>
    <col min="13" max="13" width="10.140625" style="33" bestFit="1" customWidth="1"/>
    <col min="14" max="16384" width="9.140625" style="33" customWidth="1"/>
  </cols>
  <sheetData>
    <row r="1" spans="1:12" ht="12.75" customHeight="1">
      <c r="A1" s="243" t="s">
        <v>130</v>
      </c>
      <c r="B1" s="243"/>
      <c r="C1" s="243"/>
      <c r="D1" s="243"/>
      <c r="E1" s="243"/>
      <c r="F1" s="243"/>
      <c r="G1" s="243"/>
      <c r="H1" s="243"/>
      <c r="I1" s="112"/>
      <c r="J1" s="112"/>
      <c r="K1" s="113"/>
      <c r="L1" s="35"/>
    </row>
    <row r="2" spans="1:12" ht="18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8" ht="12.75">
      <c r="A3" s="114" t="s">
        <v>148</v>
      </c>
      <c r="B3" s="103"/>
      <c r="C3" s="103"/>
      <c r="D3" s="103"/>
      <c r="E3" s="103"/>
      <c r="F3" s="103"/>
      <c r="G3" s="103"/>
      <c r="H3" s="103"/>
    </row>
    <row r="4" spans="1:8" ht="9" customHeight="1">
      <c r="A4" s="73" t="s">
        <v>36</v>
      </c>
      <c r="B4" s="73"/>
      <c r="C4" s="73"/>
      <c r="D4" s="73"/>
      <c r="E4" s="73"/>
      <c r="F4" s="73"/>
      <c r="G4" s="73"/>
      <c r="H4" s="73"/>
    </row>
    <row r="5" spans="1:8" ht="13.5" customHeight="1">
      <c r="A5" s="251" t="s">
        <v>133</v>
      </c>
      <c r="B5" s="256" t="s">
        <v>74</v>
      </c>
      <c r="C5" s="256"/>
      <c r="D5" s="256"/>
      <c r="E5" s="256"/>
      <c r="F5" s="256"/>
      <c r="G5" s="256"/>
      <c r="H5" s="276" t="s">
        <v>29</v>
      </c>
    </row>
    <row r="6" spans="1:8" ht="13.5" customHeight="1">
      <c r="A6" s="274"/>
      <c r="B6" s="279" t="s">
        <v>37</v>
      </c>
      <c r="C6" s="40"/>
      <c r="D6" s="253" t="s">
        <v>75</v>
      </c>
      <c r="E6" s="253"/>
      <c r="F6" s="279" t="s">
        <v>38</v>
      </c>
      <c r="G6" s="279" t="s">
        <v>39</v>
      </c>
      <c r="H6" s="277"/>
    </row>
    <row r="7" spans="1:8" ht="14.25" customHeight="1">
      <c r="A7" s="275"/>
      <c r="B7" s="280"/>
      <c r="C7" s="39"/>
      <c r="D7" s="241" t="s">
        <v>79</v>
      </c>
      <c r="E7" s="241" t="s">
        <v>40</v>
      </c>
      <c r="F7" s="281"/>
      <c r="G7" s="280"/>
      <c r="H7" s="278"/>
    </row>
    <row r="8" spans="1:8" ht="9" customHeight="1">
      <c r="A8" s="26"/>
      <c r="B8" s="26"/>
      <c r="C8" s="26"/>
      <c r="D8" s="30"/>
      <c r="E8" s="30"/>
      <c r="F8" s="28"/>
      <c r="G8" s="26"/>
      <c r="H8" s="26"/>
    </row>
    <row r="9" spans="1:13" ht="9" customHeight="1">
      <c r="A9" s="43">
        <v>1996</v>
      </c>
      <c r="B9" s="44">
        <v>3126.478382766173</v>
      </c>
      <c r="C9" s="44"/>
      <c r="D9" s="44">
        <v>45957.16364726038</v>
      </c>
      <c r="E9" s="115">
        <v>76.84012233428146</v>
      </c>
      <c r="F9" s="44">
        <v>8559.722391840562</v>
      </c>
      <c r="G9" s="44">
        <v>2165.4467189202696</v>
      </c>
      <c r="H9" s="44">
        <v>59808.81114078738</v>
      </c>
      <c r="I9" s="116"/>
      <c r="J9" s="44"/>
      <c r="K9" s="44"/>
      <c r="L9" s="44"/>
      <c r="M9" s="44"/>
    </row>
    <row r="10" spans="1:13" ht="9" customHeight="1">
      <c r="A10" s="43">
        <v>1997</v>
      </c>
      <c r="B10" s="44">
        <v>2794.0295514288578</v>
      </c>
      <c r="C10" s="44"/>
      <c r="D10" s="44">
        <v>45243.38552982115</v>
      </c>
      <c r="E10" s="115">
        <v>75.55947079393161</v>
      </c>
      <c r="F10" s="44">
        <v>9236.743442445417</v>
      </c>
      <c r="G10" s="44">
        <v>2603.690082749244</v>
      </c>
      <c r="H10" s="44">
        <v>59877.84860644467</v>
      </c>
      <c r="I10" s="116"/>
      <c r="J10" s="44"/>
      <c r="K10" s="44"/>
      <c r="L10" s="44"/>
      <c r="M10" s="44"/>
    </row>
    <row r="11" spans="1:13" ht="9" customHeight="1">
      <c r="A11" s="43">
        <v>1998</v>
      </c>
      <c r="B11" s="44">
        <v>2896.854469604724</v>
      </c>
      <c r="C11" s="44"/>
      <c r="D11" s="44">
        <v>46517.77773425588</v>
      </c>
      <c r="E11" s="115">
        <v>75.77155668547438</v>
      </c>
      <c r="F11" s="44">
        <v>9457.574881310393</v>
      </c>
      <c r="G11" s="44">
        <v>2519.9297127436607</v>
      </c>
      <c r="H11" s="44">
        <v>61392.13679791465</v>
      </c>
      <c r="I11" s="116"/>
      <c r="J11" s="44"/>
      <c r="K11" s="44"/>
      <c r="L11" s="44"/>
      <c r="M11" s="44"/>
    </row>
    <row r="12" spans="1:13" ht="9" customHeight="1">
      <c r="A12" s="43">
        <v>1999</v>
      </c>
      <c r="B12" s="44">
        <v>2959.9397186629403</v>
      </c>
      <c r="C12" s="44"/>
      <c r="D12" s="44">
        <v>47923.6651817776</v>
      </c>
      <c r="E12" s="115">
        <v>75.86199299035376</v>
      </c>
      <c r="F12" s="44">
        <v>9755.894680497158</v>
      </c>
      <c r="G12" s="44">
        <v>2532.6677886584907</v>
      </c>
      <c r="H12" s="44">
        <v>63172.16736959619</v>
      </c>
      <c r="I12" s="116"/>
      <c r="J12" s="44"/>
      <c r="K12" s="44"/>
      <c r="L12" s="44"/>
      <c r="M12" s="44"/>
    </row>
    <row r="13" spans="1:13" ht="9" customHeight="1">
      <c r="A13" s="43">
        <v>2000</v>
      </c>
      <c r="B13" s="44">
        <v>3070.373147947499</v>
      </c>
      <c r="C13" s="44"/>
      <c r="D13" s="44">
        <v>47696.18845006714</v>
      </c>
      <c r="E13" s="115">
        <v>73.51582441725613</v>
      </c>
      <c r="F13" s="44">
        <v>11092.886769011502</v>
      </c>
      <c r="G13" s="44">
        <v>3019.3567448588196</v>
      </c>
      <c r="H13" s="44">
        <v>64878.80511188496</v>
      </c>
      <c r="I13" s="116"/>
      <c r="J13" s="44"/>
      <c r="K13" s="44"/>
      <c r="L13" s="44"/>
      <c r="M13" s="44"/>
    </row>
    <row r="14" spans="1:13" ht="9" customHeight="1">
      <c r="A14" s="43">
        <v>2001</v>
      </c>
      <c r="B14" s="44">
        <v>2979.65107497938</v>
      </c>
      <c r="C14" s="44"/>
      <c r="D14" s="44">
        <v>46125.46860235388</v>
      </c>
      <c r="E14" s="115">
        <v>73.56430780478227</v>
      </c>
      <c r="F14" s="44">
        <v>10798.587151178335</v>
      </c>
      <c r="G14" s="44">
        <v>2797.1735016032653</v>
      </c>
      <c r="H14" s="44">
        <v>62700.88033011486</v>
      </c>
      <c r="I14" s="116"/>
      <c r="J14" s="44"/>
      <c r="K14" s="44"/>
      <c r="L14" s="44"/>
      <c r="M14" s="44"/>
    </row>
    <row r="15" spans="1:13" ht="9" customHeight="1">
      <c r="A15" s="43">
        <v>2002</v>
      </c>
      <c r="B15" s="44">
        <v>2779</v>
      </c>
      <c r="C15" s="44"/>
      <c r="D15" s="44">
        <v>47720</v>
      </c>
      <c r="E15" s="115">
        <v>72.886119257087</v>
      </c>
      <c r="F15" s="44">
        <v>11958</v>
      </c>
      <c r="G15" s="44">
        <v>3015</v>
      </c>
      <c r="H15" s="44">
        <v>65472</v>
      </c>
      <c r="I15" s="116"/>
      <c r="J15" s="44"/>
      <c r="K15" s="44"/>
      <c r="L15" s="44"/>
      <c r="M15" s="44"/>
    </row>
    <row r="16" spans="1:13" ht="9" customHeight="1">
      <c r="A16" s="43">
        <v>2003</v>
      </c>
      <c r="B16" s="44">
        <v>2622</v>
      </c>
      <c r="C16" s="44"/>
      <c r="D16" s="44">
        <v>46804</v>
      </c>
      <c r="E16" s="115">
        <v>72.16157878507555</v>
      </c>
      <c r="F16" s="44">
        <v>12463</v>
      </c>
      <c r="G16" s="44">
        <v>2971</v>
      </c>
      <c r="H16" s="44">
        <v>64860</v>
      </c>
      <c r="I16" s="116"/>
      <c r="J16" s="44"/>
      <c r="K16" s="44"/>
      <c r="L16" s="44"/>
      <c r="M16" s="44"/>
    </row>
    <row r="17" spans="1:13" ht="9" customHeight="1">
      <c r="A17" s="43">
        <v>2004</v>
      </c>
      <c r="B17" s="44">
        <v>2071</v>
      </c>
      <c r="C17" s="44"/>
      <c r="D17" s="44">
        <v>38215</v>
      </c>
      <c r="E17" s="115">
        <f>(D17*100)/H17</f>
        <v>64.24416649855424</v>
      </c>
      <c r="F17" s="44">
        <v>17170</v>
      </c>
      <c r="G17" s="44">
        <v>2028</v>
      </c>
      <c r="H17" s="44">
        <f>SUM(B17,D17,F17,G17)</f>
        <v>59484</v>
      </c>
      <c r="I17" s="116"/>
      <c r="J17" s="44"/>
      <c r="K17" s="44"/>
      <c r="L17" s="44"/>
      <c r="M17" s="44"/>
    </row>
    <row r="18" spans="1:9" ht="9" customHeight="1">
      <c r="A18" s="43">
        <v>2005</v>
      </c>
      <c r="B18" s="44">
        <v>1971</v>
      </c>
      <c r="C18" s="44"/>
      <c r="D18" s="44">
        <v>37285</v>
      </c>
      <c r="E18" s="115">
        <v>61.91504201401574</v>
      </c>
      <c r="F18" s="44">
        <v>18833</v>
      </c>
      <c r="G18" s="44">
        <v>2131</v>
      </c>
      <c r="H18" s="44">
        <v>60220</v>
      </c>
      <c r="I18" s="116"/>
    </row>
    <row r="19" spans="1:9" ht="9" customHeight="1">
      <c r="A19" s="43">
        <v>2006</v>
      </c>
      <c r="B19" s="44">
        <v>1955</v>
      </c>
      <c r="C19" s="44"/>
      <c r="D19" s="44">
        <v>41802</v>
      </c>
      <c r="E19" s="115">
        <v>61.98214762314285</v>
      </c>
      <c r="F19" s="44">
        <v>21780</v>
      </c>
      <c r="G19" s="44">
        <v>1905</v>
      </c>
      <c r="H19" s="44">
        <v>67442</v>
      </c>
      <c r="I19" s="116"/>
    </row>
    <row r="20" spans="1:9" ht="9" customHeight="1">
      <c r="A20" s="43">
        <v>2007</v>
      </c>
      <c r="B20" s="45">
        <v>1932</v>
      </c>
      <c r="C20" s="44"/>
      <c r="D20" s="44">
        <v>44072</v>
      </c>
      <c r="E20" s="115">
        <v>61.92670863309353</v>
      </c>
      <c r="F20" s="45">
        <v>23541</v>
      </c>
      <c r="G20" s="44">
        <v>1655</v>
      </c>
      <c r="H20" s="44">
        <v>71200</v>
      </c>
      <c r="I20" s="116"/>
    </row>
    <row r="21" spans="1:8" ht="9" customHeight="1">
      <c r="A21" s="43"/>
      <c r="B21" s="44"/>
      <c r="C21" s="44"/>
      <c r="D21" s="44"/>
      <c r="E21" s="115"/>
      <c r="F21" s="44"/>
      <c r="G21" s="44"/>
      <c r="H21" s="44"/>
    </row>
    <row r="22" spans="1:8" ht="9" customHeight="1">
      <c r="A22" s="273" t="s">
        <v>136</v>
      </c>
      <c r="B22" s="273"/>
      <c r="C22" s="273"/>
      <c r="D22" s="273"/>
      <c r="E22" s="273"/>
      <c r="F22" s="273"/>
      <c r="G22" s="273"/>
      <c r="H22" s="273"/>
    </row>
    <row r="23" spans="1:8" ht="9" customHeight="1">
      <c r="A23" s="117"/>
      <c r="B23" s="117"/>
      <c r="C23" s="117"/>
      <c r="D23" s="117"/>
      <c r="E23" s="117"/>
      <c r="F23" s="117"/>
      <c r="G23" s="117"/>
      <c r="H23" s="117"/>
    </row>
    <row r="24" spans="1:14" ht="9" customHeight="1">
      <c r="A24" s="43" t="s">
        <v>55</v>
      </c>
      <c r="B24" s="44">
        <v>103</v>
      </c>
      <c r="C24" s="44"/>
      <c r="D24" s="44">
        <v>2761</v>
      </c>
      <c r="E24" s="115">
        <f aca="true" t="shared" si="0" ref="E24:E35">D24/H24*100</f>
        <v>63.55893186003683</v>
      </c>
      <c r="F24" s="44">
        <v>1399</v>
      </c>
      <c r="G24" s="44">
        <v>82</v>
      </c>
      <c r="H24" s="44">
        <v>4344</v>
      </c>
      <c r="I24" s="118"/>
      <c r="J24" s="44"/>
      <c r="K24" s="44"/>
      <c r="L24" s="44"/>
      <c r="M24" s="44"/>
      <c r="N24" s="115"/>
    </row>
    <row r="25" spans="1:14" ht="9" customHeight="1">
      <c r="A25" s="43" t="s">
        <v>56</v>
      </c>
      <c r="B25" s="44">
        <v>120</v>
      </c>
      <c r="C25" s="44"/>
      <c r="D25" s="44">
        <v>2784</v>
      </c>
      <c r="E25" s="115">
        <f t="shared" si="0"/>
        <v>62.37956531481067</v>
      </c>
      <c r="F25" s="44">
        <v>1475</v>
      </c>
      <c r="G25" s="44">
        <v>85</v>
      </c>
      <c r="H25" s="44">
        <v>4463</v>
      </c>
      <c r="I25" s="118"/>
      <c r="J25" s="44"/>
      <c r="K25" s="44"/>
      <c r="L25" s="44"/>
      <c r="M25" s="44"/>
      <c r="N25" s="115"/>
    </row>
    <row r="26" spans="1:14" ht="9" customHeight="1">
      <c r="A26" s="43" t="s">
        <v>57</v>
      </c>
      <c r="B26" s="44">
        <v>137</v>
      </c>
      <c r="C26" s="44"/>
      <c r="D26" s="44">
        <v>3300</v>
      </c>
      <c r="E26" s="115">
        <f t="shared" si="0"/>
        <v>61.98347107438017</v>
      </c>
      <c r="F26" s="44">
        <v>1789</v>
      </c>
      <c r="G26" s="44">
        <v>98</v>
      </c>
      <c r="H26" s="44">
        <v>5324</v>
      </c>
      <c r="I26" s="118"/>
      <c r="J26" s="44"/>
      <c r="K26" s="44"/>
      <c r="L26" s="44"/>
      <c r="M26" s="44"/>
      <c r="N26" s="115"/>
    </row>
    <row r="27" spans="1:14" ht="9" customHeight="1">
      <c r="A27" s="43" t="s">
        <v>58</v>
      </c>
      <c r="B27" s="44">
        <v>127</v>
      </c>
      <c r="C27" s="44"/>
      <c r="D27" s="44">
        <v>3099</v>
      </c>
      <c r="E27" s="115">
        <f t="shared" si="0"/>
        <v>60.244945567651634</v>
      </c>
      <c r="F27" s="44">
        <v>1787</v>
      </c>
      <c r="G27" s="44">
        <v>131</v>
      </c>
      <c r="H27" s="44">
        <v>5144</v>
      </c>
      <c r="I27" s="118"/>
      <c r="J27" s="44"/>
      <c r="K27" s="44"/>
      <c r="L27" s="44"/>
      <c r="M27" s="44"/>
      <c r="N27" s="115"/>
    </row>
    <row r="28" spans="1:14" ht="9" customHeight="1">
      <c r="A28" s="43" t="s">
        <v>59</v>
      </c>
      <c r="B28" s="44">
        <v>166</v>
      </c>
      <c r="C28" s="44"/>
      <c r="D28" s="44">
        <v>4075</v>
      </c>
      <c r="E28" s="115">
        <f t="shared" si="0"/>
        <v>62.7598952718312</v>
      </c>
      <c r="F28" s="44">
        <v>2069</v>
      </c>
      <c r="G28" s="44">
        <v>184</v>
      </c>
      <c r="H28" s="44">
        <v>6493</v>
      </c>
      <c r="I28" s="118"/>
      <c r="J28" s="44"/>
      <c r="K28" s="44"/>
      <c r="L28" s="44"/>
      <c r="M28" s="44"/>
      <c r="N28" s="115"/>
    </row>
    <row r="29" spans="1:14" ht="9" customHeight="1">
      <c r="A29" s="43" t="s">
        <v>60</v>
      </c>
      <c r="B29" s="44">
        <v>174</v>
      </c>
      <c r="C29" s="44"/>
      <c r="D29" s="44">
        <v>4404</v>
      </c>
      <c r="E29" s="115">
        <f t="shared" si="0"/>
        <v>62.797661485812064</v>
      </c>
      <c r="F29" s="44">
        <v>2219</v>
      </c>
      <c r="G29" s="44">
        <v>217</v>
      </c>
      <c r="H29" s="44">
        <v>7013</v>
      </c>
      <c r="I29" s="118"/>
      <c r="J29" s="44"/>
      <c r="K29" s="44"/>
      <c r="L29" s="44"/>
      <c r="M29" s="44"/>
      <c r="N29" s="115"/>
    </row>
    <row r="30" spans="1:14" ht="9" customHeight="1">
      <c r="A30" s="43" t="s">
        <v>61</v>
      </c>
      <c r="B30" s="44">
        <v>224</v>
      </c>
      <c r="C30" s="44"/>
      <c r="D30" s="44">
        <v>5781</v>
      </c>
      <c r="E30" s="115">
        <f t="shared" si="0"/>
        <v>64.98426258992805</v>
      </c>
      <c r="F30" s="44">
        <v>2394</v>
      </c>
      <c r="G30" s="44">
        <v>497</v>
      </c>
      <c r="H30" s="44">
        <v>8896</v>
      </c>
      <c r="I30" s="118"/>
      <c r="J30" s="44"/>
      <c r="K30" s="44"/>
      <c r="L30" s="44"/>
      <c r="M30" s="44"/>
      <c r="N30" s="115"/>
    </row>
    <row r="31" spans="1:14" ht="9" customHeight="1">
      <c r="A31" s="43" t="s">
        <v>62</v>
      </c>
      <c r="B31" s="44">
        <v>213</v>
      </c>
      <c r="C31" s="44"/>
      <c r="D31" s="44">
        <v>5916</v>
      </c>
      <c r="E31" s="115">
        <f t="shared" si="0"/>
        <v>69.1687127323746</v>
      </c>
      <c r="F31" s="44">
        <v>2065</v>
      </c>
      <c r="G31" s="44">
        <v>359</v>
      </c>
      <c r="H31" s="44">
        <v>8553</v>
      </c>
      <c r="I31" s="118"/>
      <c r="J31" s="44"/>
      <c r="K31" s="44"/>
      <c r="L31" s="44"/>
      <c r="M31" s="44"/>
      <c r="N31" s="115"/>
    </row>
    <row r="32" spans="1:14" ht="9" customHeight="1">
      <c r="A32" s="43" t="s">
        <v>63</v>
      </c>
      <c r="B32" s="44">
        <v>171</v>
      </c>
      <c r="C32" s="44"/>
      <c r="D32" s="44">
        <v>5033</v>
      </c>
      <c r="E32" s="115">
        <f t="shared" si="0"/>
        <v>66.39841688654353</v>
      </c>
      <c r="F32" s="44">
        <v>2202</v>
      </c>
      <c r="G32" s="44">
        <v>174</v>
      </c>
      <c r="H32" s="44">
        <v>7580</v>
      </c>
      <c r="I32" s="118"/>
      <c r="J32" s="44"/>
      <c r="K32" s="44"/>
      <c r="L32" s="44"/>
      <c r="M32" s="44"/>
      <c r="N32" s="115"/>
    </row>
    <row r="33" spans="1:14" ht="9" customHeight="1">
      <c r="A33" s="43" t="s">
        <v>64</v>
      </c>
      <c r="B33" s="44">
        <v>163</v>
      </c>
      <c r="C33" s="44"/>
      <c r="D33" s="44">
        <v>3551</v>
      </c>
      <c r="E33" s="115">
        <f t="shared" si="0"/>
        <v>61.907252440725244</v>
      </c>
      <c r="F33" s="44">
        <v>1900</v>
      </c>
      <c r="G33" s="44">
        <v>122</v>
      </c>
      <c r="H33" s="44">
        <v>5736</v>
      </c>
      <c r="I33" s="118"/>
      <c r="J33" s="44"/>
      <c r="K33" s="44"/>
      <c r="L33" s="44"/>
      <c r="M33" s="44"/>
      <c r="N33" s="115"/>
    </row>
    <row r="34" spans="1:14" ht="9" customHeight="1">
      <c r="A34" s="43" t="s">
        <v>65</v>
      </c>
      <c r="B34" s="44">
        <v>112</v>
      </c>
      <c r="C34" s="44"/>
      <c r="D34" s="44">
        <v>2721</v>
      </c>
      <c r="E34" s="115">
        <f t="shared" si="0"/>
        <v>64.92483894058697</v>
      </c>
      <c r="F34" s="44">
        <v>1268</v>
      </c>
      <c r="G34" s="44">
        <v>90</v>
      </c>
      <c r="H34" s="44">
        <v>4191</v>
      </c>
      <c r="I34" s="118"/>
      <c r="J34" s="44"/>
      <c r="K34" s="44"/>
      <c r="L34" s="44"/>
      <c r="M34" s="44"/>
      <c r="N34" s="115"/>
    </row>
    <row r="35" spans="1:14" ht="9" customHeight="1">
      <c r="A35" s="43" t="s">
        <v>66</v>
      </c>
      <c r="B35" s="44">
        <v>101</v>
      </c>
      <c r="C35" s="44"/>
      <c r="D35" s="44">
        <v>2731</v>
      </c>
      <c r="E35" s="115">
        <f t="shared" si="0"/>
        <v>69.22686945500634</v>
      </c>
      <c r="F35" s="44">
        <v>1030</v>
      </c>
      <c r="G35" s="44">
        <v>83</v>
      </c>
      <c r="H35" s="44">
        <v>3945</v>
      </c>
      <c r="I35" s="118"/>
      <c r="J35" s="44"/>
      <c r="K35" s="44"/>
      <c r="L35" s="44"/>
      <c r="M35" s="44"/>
      <c r="N35" s="115"/>
    </row>
    <row r="36" spans="1:14" ht="9" customHeight="1">
      <c r="A36" s="59" t="s">
        <v>29</v>
      </c>
      <c r="B36" s="49">
        <f>SUM(B24:B35)</f>
        <v>1811</v>
      </c>
      <c r="C36" s="49"/>
      <c r="D36" s="49">
        <f>SUM(D24:D35)</f>
        <v>46156</v>
      </c>
      <c r="E36" s="192">
        <f>D36/H36*100</f>
        <v>64.38635158887371</v>
      </c>
      <c r="F36" s="49">
        <f>SUM(F24:F35)</f>
        <v>21597</v>
      </c>
      <c r="G36" s="49">
        <f>SUM(G24:G35)</f>
        <v>2122</v>
      </c>
      <c r="H36" s="49">
        <f>SUM(B36,D36,F36,G36)</f>
        <v>71686</v>
      </c>
      <c r="I36" s="118"/>
      <c r="J36" s="44"/>
      <c r="K36" s="44"/>
      <c r="L36" s="44"/>
      <c r="M36" s="44"/>
      <c r="N36" s="35"/>
    </row>
    <row r="37" spans="1:8" ht="9" customHeight="1">
      <c r="A37" s="120"/>
      <c r="B37" s="121"/>
      <c r="C37" s="51"/>
      <c r="D37" s="121"/>
      <c r="E37" s="122"/>
      <c r="F37" s="121"/>
      <c r="G37" s="121"/>
      <c r="H37" s="51"/>
    </row>
    <row r="38" spans="1:8" ht="9" customHeight="1">
      <c r="A38" s="35"/>
      <c r="B38" s="35"/>
      <c r="C38" s="35"/>
      <c r="D38" s="35"/>
      <c r="E38" s="35"/>
      <c r="F38" s="35"/>
      <c r="G38" s="35"/>
      <c r="H38" s="35"/>
    </row>
    <row r="39" spans="1:8" s="102" customFormat="1" ht="9" customHeight="1">
      <c r="A39" s="35" t="s">
        <v>160</v>
      </c>
      <c r="B39" s="73"/>
      <c r="C39" s="73"/>
      <c r="D39" s="73"/>
      <c r="E39" s="73"/>
      <c r="F39" s="73"/>
      <c r="G39" s="73"/>
      <c r="H39" s="73"/>
    </row>
    <row r="40" spans="1:12" ht="9" customHeight="1">
      <c r="A40" s="191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</row>
    <row r="41" spans="1:8" ht="9" customHeight="1">
      <c r="A41" s="43"/>
      <c r="B41" s="44"/>
      <c r="C41" s="44"/>
      <c r="D41" s="44"/>
      <c r="E41" s="115"/>
      <c r="F41" s="44"/>
      <c r="G41" s="44"/>
      <c r="H41" s="44"/>
    </row>
    <row r="42" spans="1:8" ht="9" customHeight="1">
      <c r="A42" s="43"/>
      <c r="B42" s="44"/>
      <c r="C42" s="44"/>
      <c r="D42" s="44"/>
      <c r="E42" s="115"/>
      <c r="F42" s="44"/>
      <c r="G42" s="44"/>
      <c r="H42" s="44"/>
    </row>
    <row r="43" spans="1:8" ht="9" customHeight="1">
      <c r="A43" s="43"/>
      <c r="B43" s="44"/>
      <c r="C43" s="44"/>
      <c r="D43" s="44"/>
      <c r="E43" s="115"/>
      <c r="F43" s="44"/>
      <c r="G43" s="44"/>
      <c r="H43" s="44"/>
    </row>
    <row r="44" spans="1:8" ht="9" customHeight="1">
      <c r="A44" s="43"/>
      <c r="B44" s="44"/>
      <c r="C44" s="44"/>
      <c r="D44" s="44"/>
      <c r="E44" s="115"/>
      <c r="F44" s="44"/>
      <c r="G44" s="44"/>
      <c r="H44" s="44"/>
    </row>
    <row r="45" spans="1:8" ht="9" customHeight="1">
      <c r="A45" s="43"/>
      <c r="B45" s="44"/>
      <c r="C45" s="44"/>
      <c r="D45" s="44"/>
      <c r="E45" s="115"/>
      <c r="F45" s="44"/>
      <c r="G45" s="44"/>
      <c r="H45" s="44"/>
    </row>
    <row r="46" spans="1:8" ht="9" customHeight="1">
      <c r="A46" s="43"/>
      <c r="B46" s="44"/>
      <c r="C46" s="44"/>
      <c r="D46" s="44"/>
      <c r="E46" s="115"/>
      <c r="F46" s="44"/>
      <c r="G46" s="44"/>
      <c r="H46" s="44"/>
    </row>
    <row r="47" spans="1:8" ht="9" customHeight="1">
      <c r="A47" s="43"/>
      <c r="B47" s="44"/>
      <c r="C47" s="44"/>
      <c r="D47" s="44"/>
      <c r="E47" s="115"/>
      <c r="F47" s="44"/>
      <c r="G47" s="44"/>
      <c r="H47" s="44"/>
    </row>
    <row r="48" spans="1:8" ht="9" customHeight="1">
      <c r="A48" s="43"/>
      <c r="B48" s="44"/>
      <c r="C48" s="44"/>
      <c r="D48" s="44"/>
      <c r="E48" s="115"/>
      <c r="F48" s="44"/>
      <c r="G48" s="44"/>
      <c r="H48" s="44"/>
    </row>
    <row r="49" spans="1:8" ht="9" customHeight="1">
      <c r="A49" s="43"/>
      <c r="B49" s="44"/>
      <c r="C49" s="44"/>
      <c r="D49" s="44"/>
      <c r="E49" s="115"/>
      <c r="F49" s="44"/>
      <c r="G49" s="44"/>
      <c r="H49" s="44"/>
    </row>
    <row r="50" spans="1:8" ht="9" customHeight="1">
      <c r="A50" s="43"/>
      <c r="B50" s="44"/>
      <c r="C50" s="44"/>
      <c r="D50" s="44"/>
      <c r="E50" s="115"/>
      <c r="F50" s="44"/>
      <c r="G50" s="44"/>
      <c r="H50" s="44"/>
    </row>
    <row r="51" spans="1:8" ht="9" customHeight="1">
      <c r="A51" s="43"/>
      <c r="B51" s="44"/>
      <c r="C51" s="44"/>
      <c r="D51" s="44"/>
      <c r="E51" s="115"/>
      <c r="F51" s="44"/>
      <c r="G51" s="44"/>
      <c r="H51" s="44"/>
    </row>
    <row r="52" spans="1:8" ht="9" customHeight="1">
      <c r="A52" s="43"/>
      <c r="B52" s="44"/>
      <c r="C52" s="44"/>
      <c r="D52" s="44"/>
      <c r="E52" s="115"/>
      <c r="F52" s="44"/>
      <c r="G52" s="44"/>
      <c r="H52" s="44"/>
    </row>
    <row r="53" spans="1:8" ht="9" customHeight="1">
      <c r="A53" s="43"/>
      <c r="B53" s="44"/>
      <c r="C53" s="44"/>
      <c r="D53" s="44"/>
      <c r="E53" s="115"/>
      <c r="F53" s="44"/>
      <c r="G53" s="44"/>
      <c r="H53" s="44"/>
    </row>
    <row r="54" spans="1:8" ht="9" customHeight="1">
      <c r="A54" s="43"/>
      <c r="B54" s="44"/>
      <c r="C54" s="44"/>
      <c r="D54" s="44"/>
      <c r="E54" s="115"/>
      <c r="F54" s="44"/>
      <c r="G54" s="44"/>
      <c r="H54" s="44"/>
    </row>
    <row r="55" spans="1:8" ht="9" customHeight="1">
      <c r="A55" s="43"/>
      <c r="B55" s="44"/>
      <c r="C55" s="44"/>
      <c r="D55" s="44"/>
      <c r="E55" s="115"/>
      <c r="F55" s="44"/>
      <c r="G55" s="44"/>
      <c r="H55" s="44"/>
    </row>
    <row r="56" spans="1:8" ht="9" customHeight="1">
      <c r="A56" s="43"/>
      <c r="B56" s="44"/>
      <c r="C56" s="44"/>
      <c r="D56" s="44"/>
      <c r="E56" s="115"/>
      <c r="F56" s="44"/>
      <c r="G56" s="44"/>
      <c r="H56" s="44"/>
    </row>
    <row r="57" spans="1:8" ht="9" customHeight="1">
      <c r="A57" s="43"/>
      <c r="B57" s="44"/>
      <c r="C57" s="44"/>
      <c r="D57" s="44"/>
      <c r="E57" s="115"/>
      <c r="F57" s="44"/>
      <c r="G57" s="44"/>
      <c r="H57" s="44"/>
    </row>
    <row r="58" spans="1:8" ht="9" customHeight="1">
      <c r="A58" s="43"/>
      <c r="B58" s="44"/>
      <c r="C58" s="44"/>
      <c r="D58" s="44"/>
      <c r="E58" s="115"/>
      <c r="F58" s="44"/>
      <c r="G58" s="44"/>
      <c r="H58" s="44"/>
    </row>
    <row r="59" spans="1:8" ht="9" customHeight="1">
      <c r="A59" s="43"/>
      <c r="B59" s="44"/>
      <c r="C59" s="44"/>
      <c r="D59" s="44"/>
      <c r="E59" s="115"/>
      <c r="F59" s="44"/>
      <c r="G59" s="44"/>
      <c r="H59" s="44"/>
    </row>
    <row r="60" spans="1:8" ht="9" customHeight="1">
      <c r="A60" s="43"/>
      <c r="B60" s="44"/>
      <c r="C60" s="44"/>
      <c r="D60" s="44"/>
      <c r="E60" s="115"/>
      <c r="F60" s="44"/>
      <c r="G60" s="44"/>
      <c r="H60" s="44"/>
    </row>
    <row r="61" spans="1:8" ht="9" customHeight="1">
      <c r="A61" s="43"/>
      <c r="B61" s="44"/>
      <c r="C61" s="44"/>
      <c r="D61" s="44"/>
      <c r="E61" s="115"/>
      <c r="F61" s="44"/>
      <c r="G61" s="44"/>
      <c r="H61" s="44"/>
    </row>
    <row r="62" spans="1:8" ht="9" customHeight="1">
      <c r="A62" s="43"/>
      <c r="B62" s="44"/>
      <c r="C62" s="44"/>
      <c r="D62" s="44"/>
      <c r="E62" s="115"/>
      <c r="F62" s="44"/>
      <c r="G62" s="44"/>
      <c r="H62" s="44"/>
    </row>
    <row r="63" spans="1:8" ht="9" customHeight="1">
      <c r="A63" s="43"/>
      <c r="B63" s="44"/>
      <c r="C63" s="44"/>
      <c r="D63" s="44"/>
      <c r="E63" s="115"/>
      <c r="F63" s="44"/>
      <c r="G63" s="44"/>
      <c r="H63" s="44"/>
    </row>
    <row r="64" spans="1:8" ht="9" customHeight="1">
      <c r="A64" s="43"/>
      <c r="B64" s="44"/>
      <c r="C64" s="44"/>
      <c r="D64" s="44"/>
      <c r="E64" s="115"/>
      <c r="F64" s="44"/>
      <c r="G64" s="44"/>
      <c r="H64" s="44"/>
    </row>
    <row r="65" spans="1:8" ht="9" customHeight="1">
      <c r="A65" s="43"/>
      <c r="B65" s="44"/>
      <c r="C65" s="44"/>
      <c r="D65" s="44"/>
      <c r="E65" s="115"/>
      <c r="F65" s="44"/>
      <c r="G65" s="44"/>
      <c r="H65" s="44"/>
    </row>
    <row r="66" spans="1:8" ht="9" customHeight="1">
      <c r="A66" s="43"/>
      <c r="B66" s="44"/>
      <c r="C66" s="44"/>
      <c r="D66" s="44"/>
      <c r="E66" s="115"/>
      <c r="F66" s="44"/>
      <c r="G66" s="44"/>
      <c r="H66" s="44"/>
    </row>
    <row r="67" spans="1:8" ht="9" customHeight="1">
      <c r="A67" s="43"/>
      <c r="B67" s="44"/>
      <c r="C67" s="44"/>
      <c r="D67" s="44"/>
      <c r="E67" s="115"/>
      <c r="F67" s="44"/>
      <c r="G67" s="44"/>
      <c r="H67" s="44"/>
    </row>
    <row r="68" spans="1:8" ht="9" customHeight="1">
      <c r="A68" s="43"/>
      <c r="B68" s="44"/>
      <c r="C68" s="44"/>
      <c r="D68" s="44"/>
      <c r="E68" s="115"/>
      <c r="F68" s="44"/>
      <c r="G68" s="44"/>
      <c r="H68" s="44"/>
    </row>
    <row r="69" spans="1:8" ht="9" customHeight="1">
      <c r="A69" s="43"/>
      <c r="B69" s="44"/>
      <c r="C69" s="44"/>
      <c r="D69" s="44"/>
      <c r="E69" s="115"/>
      <c r="F69" s="44"/>
      <c r="G69" s="44"/>
      <c r="H69" s="44"/>
    </row>
    <row r="70" spans="1:8" ht="9" customHeight="1">
      <c r="A70" s="43"/>
      <c r="B70" s="44"/>
      <c r="C70" s="44"/>
      <c r="D70" s="44"/>
      <c r="E70" s="115"/>
      <c r="F70" s="44"/>
      <c r="G70" s="44"/>
      <c r="H70" s="44"/>
    </row>
    <row r="71" spans="1:8" ht="9" customHeight="1">
      <c r="A71" s="43"/>
      <c r="B71" s="44"/>
      <c r="C71" s="44"/>
      <c r="D71" s="44"/>
      <c r="E71" s="115"/>
      <c r="F71" s="44"/>
      <c r="G71" s="44"/>
      <c r="H71" s="44"/>
    </row>
    <row r="72" spans="1:8" ht="9" customHeight="1">
      <c r="A72" s="43"/>
      <c r="B72" s="44"/>
      <c r="C72" s="44"/>
      <c r="D72" s="44"/>
      <c r="E72" s="115"/>
      <c r="F72" s="44"/>
      <c r="G72" s="44"/>
      <c r="H72" s="44"/>
    </row>
    <row r="73" spans="1:8" ht="9" customHeight="1">
      <c r="A73" s="43"/>
      <c r="B73" s="44"/>
      <c r="C73" s="44"/>
      <c r="D73" s="44"/>
      <c r="E73" s="115"/>
      <c r="F73" s="44"/>
      <c r="G73" s="44"/>
      <c r="H73" s="44"/>
    </row>
    <row r="74" spans="1:8" ht="9" customHeight="1">
      <c r="A74" s="43"/>
      <c r="B74" s="44"/>
      <c r="C74" s="44"/>
      <c r="D74" s="44"/>
      <c r="E74" s="115"/>
      <c r="F74" s="44"/>
      <c r="G74" s="44"/>
      <c r="H74" s="44"/>
    </row>
    <row r="75" spans="1:8" ht="9" customHeight="1">
      <c r="A75" s="43"/>
      <c r="B75" s="44"/>
      <c r="C75" s="44"/>
      <c r="D75" s="44"/>
      <c r="E75" s="115"/>
      <c r="F75" s="44"/>
      <c r="G75" s="44"/>
      <c r="H75" s="44"/>
    </row>
    <row r="76" spans="1:8" ht="9" customHeight="1">
      <c r="A76" s="102"/>
      <c r="B76" s="102"/>
      <c r="C76" s="102"/>
      <c r="D76" s="102"/>
      <c r="E76" s="102"/>
      <c r="F76" s="102"/>
      <c r="G76" s="102"/>
      <c r="H76" s="102"/>
    </row>
    <row r="77" ht="12" customHeight="1"/>
    <row r="78" spans="1:8" ht="9" customHeight="1">
      <c r="A78" s="43"/>
      <c r="B78" s="44"/>
      <c r="C78" s="44"/>
      <c r="D78" s="44"/>
      <c r="E78" s="115"/>
      <c r="F78" s="44"/>
      <c r="G78" s="44"/>
      <c r="H78" s="44"/>
    </row>
    <row r="79" spans="1:8" ht="9" customHeight="1">
      <c r="A79" s="43"/>
      <c r="B79" s="44"/>
      <c r="C79" s="44"/>
      <c r="D79" s="44"/>
      <c r="E79" s="115"/>
      <c r="F79" s="44"/>
      <c r="G79" s="44"/>
      <c r="H79" s="44"/>
    </row>
    <row r="80" ht="9" customHeight="1"/>
    <row r="81" spans="1:8" ht="9" customHeight="1">
      <c r="A81" s="43"/>
      <c r="B81" s="44"/>
      <c r="C81" s="44"/>
      <c r="D81" s="44"/>
      <c r="E81" s="115"/>
      <c r="F81" s="44"/>
      <c r="G81" s="44"/>
      <c r="H81" s="44"/>
    </row>
  </sheetData>
  <mergeCells count="9">
    <mergeCell ref="A22:H22"/>
    <mergeCell ref="A1:H1"/>
    <mergeCell ref="A5:A7"/>
    <mergeCell ref="B5:G5"/>
    <mergeCell ref="H5:H7"/>
    <mergeCell ref="B6:B7"/>
    <mergeCell ref="D6:E6"/>
    <mergeCell ref="F6:F7"/>
    <mergeCell ref="G6:G7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1"/>
  <headerFooter alignWithMargins="0">
    <oddFooter>&amp;C241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68"/>
  <sheetViews>
    <sheetView zoomScale="120" zoomScaleNormal="120" zoomScaleSheetLayoutView="100" workbookViewId="0" topLeftCell="A1">
      <selection activeCell="A1" sqref="A1:G1"/>
    </sheetView>
  </sheetViews>
  <sheetFormatPr defaultColWidth="9.140625" defaultRowHeight="12.75"/>
  <cols>
    <col min="1" max="1" width="23.28125" style="33" customWidth="1"/>
    <col min="2" max="7" width="10.8515625" style="33" customWidth="1"/>
    <col min="8" max="16384" width="9.140625" style="33" customWidth="1"/>
  </cols>
  <sheetData>
    <row r="1" spans="1:9" ht="12.75">
      <c r="A1" s="243" t="s">
        <v>131</v>
      </c>
      <c r="B1" s="243"/>
      <c r="C1" s="243"/>
      <c r="D1" s="243"/>
      <c r="E1" s="243"/>
      <c r="F1" s="243"/>
      <c r="G1" s="243"/>
      <c r="H1" s="113"/>
      <c r="I1" s="113"/>
    </row>
    <row r="2" spans="1:11" ht="18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7" ht="25.5" customHeight="1">
      <c r="A3" s="284" t="s">
        <v>152</v>
      </c>
      <c r="B3" s="284"/>
      <c r="C3" s="284"/>
      <c r="D3" s="284"/>
      <c r="E3" s="284"/>
      <c r="F3" s="284"/>
      <c r="G3" s="284"/>
    </row>
    <row r="4" spans="1:7" ht="9" customHeight="1">
      <c r="A4" s="123"/>
      <c r="B4" s="123"/>
      <c r="C4" s="123"/>
      <c r="D4" s="123"/>
      <c r="E4" s="123"/>
      <c r="F4" s="123"/>
      <c r="G4" s="123"/>
    </row>
    <row r="5" spans="1:10" ht="15" customHeight="1">
      <c r="A5" s="251" t="s">
        <v>84</v>
      </c>
      <c r="B5" s="282" t="s">
        <v>76</v>
      </c>
      <c r="C5" s="282"/>
      <c r="D5" s="282"/>
      <c r="E5" s="282"/>
      <c r="F5" s="282"/>
      <c r="G5" s="282"/>
      <c r="H5" s="24"/>
      <c r="I5" s="24"/>
      <c r="J5" s="24"/>
    </row>
    <row r="6" spans="1:7" ht="15" customHeight="1">
      <c r="A6" s="278"/>
      <c r="B6" s="202" t="s">
        <v>23</v>
      </c>
      <c r="C6" s="202" t="s">
        <v>24</v>
      </c>
      <c r="D6" s="242" t="s">
        <v>25</v>
      </c>
      <c r="E6" s="242" t="s">
        <v>33</v>
      </c>
      <c r="F6" s="242" t="s">
        <v>26</v>
      </c>
      <c r="G6" s="242" t="s">
        <v>29</v>
      </c>
    </row>
    <row r="7" spans="1:7" ht="9" customHeight="1">
      <c r="A7" s="26"/>
      <c r="B7" s="27"/>
      <c r="C7" s="27"/>
      <c r="D7" s="28"/>
      <c r="E7" s="28"/>
      <c r="F7" s="28"/>
      <c r="G7" s="28"/>
    </row>
    <row r="8" spans="1:7" ht="9" customHeight="1">
      <c r="A8" s="283" t="s">
        <v>85</v>
      </c>
      <c r="B8" s="283"/>
      <c r="C8" s="283"/>
      <c r="D8" s="283"/>
      <c r="E8" s="283"/>
      <c r="F8" s="283"/>
      <c r="G8" s="283"/>
    </row>
    <row r="9" spans="1:7" ht="9" customHeight="1">
      <c r="A9" s="111"/>
      <c r="B9" s="111"/>
      <c r="C9" s="111"/>
      <c r="D9" s="111"/>
      <c r="E9" s="111"/>
      <c r="F9" s="111"/>
      <c r="G9" s="111"/>
    </row>
    <row r="10" spans="1:8" ht="9" customHeight="1">
      <c r="A10" s="35" t="s">
        <v>27</v>
      </c>
      <c r="B10" s="44">
        <v>1425</v>
      </c>
      <c r="C10" s="35">
        <v>992</v>
      </c>
      <c r="D10" s="44">
        <v>1715</v>
      </c>
      <c r="E10" s="44">
        <v>4132</v>
      </c>
      <c r="F10" s="44">
        <v>7604</v>
      </c>
      <c r="G10" s="44">
        <v>11736</v>
      </c>
      <c r="H10" s="124"/>
    </row>
    <row r="11" spans="1:8" ht="9" customHeight="1">
      <c r="A11" s="35" t="s">
        <v>28</v>
      </c>
      <c r="B11" s="44">
        <v>4742</v>
      </c>
      <c r="C11" s="44">
        <v>2770</v>
      </c>
      <c r="D11" s="44">
        <v>1464</v>
      </c>
      <c r="E11" s="44">
        <v>8976</v>
      </c>
      <c r="F11" s="35">
        <v>719</v>
      </c>
      <c r="G11" s="44">
        <v>9694</v>
      </c>
      <c r="H11" s="124"/>
    </row>
    <row r="12" spans="1:8" ht="9" customHeight="1">
      <c r="A12" s="35" t="s">
        <v>112</v>
      </c>
      <c r="B12" s="44">
        <v>25744</v>
      </c>
      <c r="C12" s="44">
        <v>12923</v>
      </c>
      <c r="D12" s="44">
        <v>15207</v>
      </c>
      <c r="E12" s="44">
        <v>53875</v>
      </c>
      <c r="F12" s="44">
        <v>3694</v>
      </c>
      <c r="G12" s="44">
        <v>57569</v>
      </c>
      <c r="H12" s="124"/>
    </row>
    <row r="13" spans="1:8" ht="9" customHeight="1">
      <c r="A13" s="35" t="s">
        <v>113</v>
      </c>
      <c r="B13" s="44">
        <v>2799</v>
      </c>
      <c r="C13" s="44">
        <v>1974</v>
      </c>
      <c r="D13" s="44">
        <v>2966</v>
      </c>
      <c r="E13" s="44">
        <v>7738</v>
      </c>
      <c r="F13" s="44">
        <v>1946</v>
      </c>
      <c r="G13" s="44">
        <v>9685</v>
      </c>
      <c r="H13" s="124"/>
    </row>
    <row r="14" spans="1:8" ht="9" customHeight="1">
      <c r="A14" s="38" t="s">
        <v>29</v>
      </c>
      <c r="B14" s="49">
        <f aca="true" t="shared" si="0" ref="B14:G14">SUM(B10:B13)</f>
        <v>34710</v>
      </c>
      <c r="C14" s="49">
        <f t="shared" si="0"/>
        <v>18659</v>
      </c>
      <c r="D14" s="49">
        <f t="shared" si="0"/>
        <v>21352</v>
      </c>
      <c r="E14" s="49">
        <f t="shared" si="0"/>
        <v>74721</v>
      </c>
      <c r="F14" s="49">
        <f t="shared" si="0"/>
        <v>13963</v>
      </c>
      <c r="G14" s="49">
        <f t="shared" si="0"/>
        <v>88684</v>
      </c>
      <c r="H14" s="125"/>
    </row>
    <row r="15" spans="1:8" ht="7.5" customHeight="1">
      <c r="A15" s="38"/>
      <c r="B15" s="49"/>
      <c r="C15" s="49"/>
      <c r="D15" s="49"/>
      <c r="E15" s="49"/>
      <c r="F15" s="49"/>
      <c r="G15" s="49"/>
      <c r="H15" s="125"/>
    </row>
    <row r="16" spans="1:8" ht="9" customHeight="1">
      <c r="A16" s="254" t="s">
        <v>96</v>
      </c>
      <c r="B16" s="254"/>
      <c r="C16" s="254"/>
      <c r="D16" s="254"/>
      <c r="E16" s="254"/>
      <c r="F16" s="254"/>
      <c r="G16" s="254"/>
      <c r="H16" s="126"/>
    </row>
    <row r="17" spans="1:8" ht="7.5" customHeight="1">
      <c r="A17" s="75"/>
      <c r="B17" s="75"/>
      <c r="C17" s="75"/>
      <c r="D17" s="75"/>
      <c r="E17" s="75"/>
      <c r="F17" s="75"/>
      <c r="G17" s="75"/>
      <c r="H17" s="126"/>
    </row>
    <row r="18" spans="1:8" ht="9" customHeight="1">
      <c r="A18" s="35" t="s">
        <v>27</v>
      </c>
      <c r="B18" s="127">
        <v>4.1054451166810715</v>
      </c>
      <c r="C18" s="127">
        <v>5.3</v>
      </c>
      <c r="D18" s="127">
        <v>8</v>
      </c>
      <c r="E18" s="127">
        <v>5.5</v>
      </c>
      <c r="F18" s="127">
        <v>54.5</v>
      </c>
      <c r="G18" s="127">
        <v>13.2</v>
      </c>
      <c r="H18" s="126"/>
    </row>
    <row r="19" spans="1:8" ht="9" customHeight="1">
      <c r="A19" s="35" t="s">
        <v>28</v>
      </c>
      <c r="B19" s="127">
        <v>13.66176894266782</v>
      </c>
      <c r="C19" s="127">
        <v>14.8</v>
      </c>
      <c r="D19" s="127">
        <v>6.9</v>
      </c>
      <c r="E19" s="127">
        <v>12</v>
      </c>
      <c r="F19" s="127">
        <v>5.1</v>
      </c>
      <c r="G19" s="127">
        <v>10.9</v>
      </c>
      <c r="H19" s="126"/>
    </row>
    <row r="20" spans="1:8" ht="9" customHeight="1">
      <c r="A20" s="35" t="s">
        <v>112</v>
      </c>
      <c r="B20" s="127">
        <v>74.1688274272544</v>
      </c>
      <c r="C20" s="127">
        <v>69.3</v>
      </c>
      <c r="D20" s="127">
        <v>71.2</v>
      </c>
      <c r="E20" s="127">
        <v>72.1</v>
      </c>
      <c r="F20" s="127">
        <v>26.5</v>
      </c>
      <c r="G20" s="127">
        <v>64.9</v>
      </c>
      <c r="H20" s="126"/>
    </row>
    <row r="21" spans="1:8" ht="9" customHeight="1">
      <c r="A21" s="35" t="s">
        <v>113</v>
      </c>
      <c r="B21" s="127">
        <v>8.063958513396715</v>
      </c>
      <c r="C21" s="127">
        <v>10.6</v>
      </c>
      <c r="D21" s="127">
        <v>13.9</v>
      </c>
      <c r="E21" s="127">
        <v>10.4</v>
      </c>
      <c r="F21" s="127">
        <v>13.9</v>
      </c>
      <c r="G21" s="127">
        <v>11</v>
      </c>
      <c r="H21" s="126"/>
    </row>
    <row r="22" spans="1:7" s="126" customFormat="1" ht="9" customHeight="1">
      <c r="A22" s="38" t="s">
        <v>29</v>
      </c>
      <c r="B22" s="130">
        <f aca="true" t="shared" si="1" ref="B22:G22">B14/B14*100</f>
        <v>100</v>
      </c>
      <c r="C22" s="130">
        <f t="shared" si="1"/>
        <v>100</v>
      </c>
      <c r="D22" s="130">
        <f t="shared" si="1"/>
        <v>100</v>
      </c>
      <c r="E22" s="130">
        <f t="shared" si="1"/>
        <v>100</v>
      </c>
      <c r="F22" s="130">
        <f t="shared" si="1"/>
        <v>100</v>
      </c>
      <c r="G22" s="130">
        <f t="shared" si="1"/>
        <v>100</v>
      </c>
    </row>
    <row r="23" spans="1:8" ht="7.5" customHeight="1">
      <c r="A23" s="128"/>
      <c r="B23" s="129"/>
      <c r="C23" s="129"/>
      <c r="D23" s="129"/>
      <c r="E23" s="129"/>
      <c r="F23" s="129"/>
      <c r="G23" s="129"/>
      <c r="H23" s="126"/>
    </row>
    <row r="24" spans="1:7" ht="9" customHeight="1">
      <c r="A24" s="283" t="s">
        <v>86</v>
      </c>
      <c r="B24" s="283"/>
      <c r="C24" s="283"/>
      <c r="D24" s="283"/>
      <c r="E24" s="283"/>
      <c r="F24" s="283"/>
      <c r="G24" s="283"/>
    </row>
    <row r="25" spans="1:7" ht="7.5" customHeight="1">
      <c r="A25" s="75"/>
      <c r="B25" s="75"/>
      <c r="C25" s="75"/>
      <c r="D25" s="75"/>
      <c r="E25" s="75"/>
      <c r="F25" s="75"/>
      <c r="G25" s="75"/>
    </row>
    <row r="26" spans="1:8" ht="9" customHeight="1">
      <c r="A26" s="35" t="s">
        <v>27</v>
      </c>
      <c r="B26" s="45">
        <v>1431</v>
      </c>
      <c r="C26" s="45">
        <v>1201</v>
      </c>
      <c r="D26" s="45">
        <v>2342</v>
      </c>
      <c r="E26" s="45">
        <v>4973</v>
      </c>
      <c r="F26" s="44">
        <v>6981</v>
      </c>
      <c r="G26" s="44">
        <v>11955</v>
      </c>
      <c r="H26" s="124"/>
    </row>
    <row r="27" spans="1:8" ht="9" customHeight="1">
      <c r="A27" s="35" t="s">
        <v>28</v>
      </c>
      <c r="B27" s="45">
        <v>4403</v>
      </c>
      <c r="C27" s="45">
        <v>2786</v>
      </c>
      <c r="D27" s="45">
        <v>1958</v>
      </c>
      <c r="E27" s="45">
        <v>9148</v>
      </c>
      <c r="F27" s="35">
        <v>732</v>
      </c>
      <c r="G27" s="44">
        <v>9880</v>
      </c>
      <c r="H27" s="124"/>
    </row>
    <row r="28" spans="1:8" ht="9" customHeight="1">
      <c r="A28" s="35" t="s">
        <v>112</v>
      </c>
      <c r="B28" s="45">
        <v>27556</v>
      </c>
      <c r="C28" s="45">
        <v>13331</v>
      </c>
      <c r="D28" s="45">
        <v>17776</v>
      </c>
      <c r="E28" s="45">
        <v>58662</v>
      </c>
      <c r="F28" s="44">
        <v>4541</v>
      </c>
      <c r="G28" s="44">
        <v>63204</v>
      </c>
      <c r="H28" s="124"/>
    </row>
    <row r="29" spans="1:8" ht="9" customHeight="1">
      <c r="A29" s="35" t="s">
        <v>113</v>
      </c>
      <c r="B29" s="45">
        <v>3048</v>
      </c>
      <c r="C29" s="45">
        <v>2027</v>
      </c>
      <c r="D29" s="45">
        <v>3551</v>
      </c>
      <c r="E29" s="45">
        <v>8627</v>
      </c>
      <c r="F29" s="44">
        <v>2388</v>
      </c>
      <c r="G29" s="44">
        <v>11014</v>
      </c>
      <c r="H29" s="124"/>
    </row>
    <row r="30" spans="1:8" ht="9" customHeight="1">
      <c r="A30" s="38" t="s">
        <v>29</v>
      </c>
      <c r="B30" s="60">
        <f aca="true" t="shared" si="2" ref="B30:G30">SUM(B26:B29)</f>
        <v>36438</v>
      </c>
      <c r="C30" s="60">
        <f t="shared" si="2"/>
        <v>19345</v>
      </c>
      <c r="D30" s="60">
        <f t="shared" si="2"/>
        <v>25627</v>
      </c>
      <c r="E30" s="60">
        <f t="shared" si="2"/>
        <v>81410</v>
      </c>
      <c r="F30" s="60">
        <f t="shared" si="2"/>
        <v>14642</v>
      </c>
      <c r="G30" s="60">
        <f t="shared" si="2"/>
        <v>96053</v>
      </c>
      <c r="H30" s="125"/>
    </row>
    <row r="31" spans="1:8" ht="7.5" customHeight="1">
      <c r="A31" s="38"/>
      <c r="B31" s="60"/>
      <c r="C31" s="60"/>
      <c r="D31" s="60"/>
      <c r="E31" s="60"/>
      <c r="F31" s="49"/>
      <c r="G31" s="49"/>
      <c r="H31" s="125"/>
    </row>
    <row r="32" spans="1:8" ht="9" customHeight="1">
      <c r="A32" s="254" t="s">
        <v>97</v>
      </c>
      <c r="B32" s="254"/>
      <c r="C32" s="254"/>
      <c r="D32" s="254"/>
      <c r="E32" s="254"/>
      <c r="F32" s="254"/>
      <c r="G32" s="254"/>
      <c r="H32" s="126"/>
    </row>
    <row r="33" spans="1:8" ht="7.5" customHeight="1">
      <c r="A33" s="75"/>
      <c r="B33" s="75"/>
      <c r="C33" s="75"/>
      <c r="D33" s="75"/>
      <c r="E33" s="75"/>
      <c r="F33" s="75"/>
      <c r="G33" s="75"/>
      <c r="H33" s="126"/>
    </row>
    <row r="34" spans="1:8" ht="9" customHeight="1">
      <c r="A34" s="35" t="s">
        <v>27</v>
      </c>
      <c r="B34" s="127">
        <f aca="true" t="shared" si="3" ref="B34:G37">B26*100/B$30</f>
        <v>3.927218837477359</v>
      </c>
      <c r="C34" s="127">
        <f t="shared" si="3"/>
        <v>6.208322563970018</v>
      </c>
      <c r="D34" s="127">
        <f t="shared" si="3"/>
        <v>9.138798923010887</v>
      </c>
      <c r="E34" s="127">
        <f t="shared" si="3"/>
        <v>6.108586168775335</v>
      </c>
      <c r="F34" s="127">
        <f t="shared" si="3"/>
        <v>47.67791285343532</v>
      </c>
      <c r="G34" s="127">
        <f t="shared" si="3"/>
        <v>12.446253630807991</v>
      </c>
      <c r="H34" s="126"/>
    </row>
    <row r="35" spans="1:8" ht="9" customHeight="1">
      <c r="A35" s="35" t="s">
        <v>28</v>
      </c>
      <c r="B35" s="127">
        <f t="shared" si="3"/>
        <v>12.083539162412865</v>
      </c>
      <c r="C35" s="127">
        <f t="shared" si="3"/>
        <v>14.401654174205222</v>
      </c>
      <c r="D35" s="127">
        <f t="shared" si="3"/>
        <v>7.640379287470246</v>
      </c>
      <c r="E35" s="127">
        <f t="shared" si="3"/>
        <v>11.236948777791426</v>
      </c>
      <c r="F35" s="127">
        <f t="shared" si="3"/>
        <v>4.999317033192187</v>
      </c>
      <c r="G35" s="127">
        <f t="shared" si="3"/>
        <v>10.285987944155831</v>
      </c>
      <c r="H35" s="126"/>
    </row>
    <row r="36" spans="1:8" ht="9" customHeight="1">
      <c r="A36" s="35" t="s">
        <v>112</v>
      </c>
      <c r="B36" s="127">
        <f t="shared" si="3"/>
        <v>75.62434820791482</v>
      </c>
      <c r="C36" s="127">
        <f t="shared" si="3"/>
        <v>68.91186353062807</v>
      </c>
      <c r="D36" s="127">
        <f t="shared" si="3"/>
        <v>69.36434229523549</v>
      </c>
      <c r="E36" s="127">
        <f t="shared" si="3"/>
        <v>72.057486795234</v>
      </c>
      <c r="F36" s="127">
        <f t="shared" si="3"/>
        <v>31.0135227427947</v>
      </c>
      <c r="G36" s="127">
        <f t="shared" si="3"/>
        <v>65.80117226947623</v>
      </c>
      <c r="H36" s="126"/>
    </row>
    <row r="37" spans="1:8" ht="9" customHeight="1">
      <c r="A37" s="35" t="s">
        <v>113</v>
      </c>
      <c r="B37" s="127">
        <f t="shared" si="3"/>
        <v>8.36489379219496</v>
      </c>
      <c r="C37" s="127">
        <f t="shared" si="3"/>
        <v>10.478159731196692</v>
      </c>
      <c r="D37" s="127">
        <f t="shared" si="3"/>
        <v>13.856479494283374</v>
      </c>
      <c r="E37" s="127">
        <f t="shared" si="3"/>
        <v>10.596978258199238</v>
      </c>
      <c r="F37" s="127">
        <f t="shared" si="3"/>
        <v>16.30924737057779</v>
      </c>
      <c r="G37" s="127">
        <f t="shared" si="3"/>
        <v>11.466586155559952</v>
      </c>
      <c r="H37" s="126"/>
    </row>
    <row r="38" spans="1:8" ht="9" customHeight="1">
      <c r="A38" s="38" t="s">
        <v>29</v>
      </c>
      <c r="B38" s="130">
        <f aca="true" t="shared" si="4" ref="B38:G38">B30/B30*100</f>
        <v>100</v>
      </c>
      <c r="C38" s="130">
        <f t="shared" si="4"/>
        <v>100</v>
      </c>
      <c r="D38" s="130">
        <f t="shared" si="4"/>
        <v>100</v>
      </c>
      <c r="E38" s="130">
        <f t="shared" si="4"/>
        <v>100</v>
      </c>
      <c r="F38" s="130">
        <f t="shared" si="4"/>
        <v>100</v>
      </c>
      <c r="G38" s="130">
        <f t="shared" si="4"/>
        <v>100</v>
      </c>
      <c r="H38" s="126"/>
    </row>
    <row r="39" spans="1:8" ht="7.5" customHeight="1">
      <c r="A39" s="38"/>
      <c r="B39" s="130"/>
      <c r="C39" s="130"/>
      <c r="D39" s="130"/>
      <c r="E39" s="130"/>
      <c r="F39" s="130"/>
      <c r="G39" s="130"/>
      <c r="H39" s="126"/>
    </row>
    <row r="40" spans="1:8" ht="9" customHeight="1">
      <c r="A40" s="283" t="s">
        <v>98</v>
      </c>
      <c r="B40" s="283"/>
      <c r="C40" s="283"/>
      <c r="D40" s="283"/>
      <c r="E40" s="283"/>
      <c r="F40" s="283"/>
      <c r="G40" s="283"/>
      <c r="H40" s="126"/>
    </row>
    <row r="41" spans="1:8" ht="7.5" customHeight="1">
      <c r="A41" s="38"/>
      <c r="B41" s="130"/>
      <c r="C41" s="130"/>
      <c r="D41" s="130"/>
      <c r="E41" s="130"/>
      <c r="F41" s="130"/>
      <c r="G41" s="130"/>
      <c r="H41" s="126"/>
    </row>
    <row r="42" spans="1:8" ht="9" customHeight="1">
      <c r="A42" s="35" t="s">
        <v>27</v>
      </c>
      <c r="B42" s="131">
        <v>1936</v>
      </c>
      <c r="C42" s="131">
        <v>1377</v>
      </c>
      <c r="D42" s="131">
        <v>1895</v>
      </c>
      <c r="E42" s="131">
        <v>5209</v>
      </c>
      <c r="F42" s="131">
        <v>7811</v>
      </c>
      <c r="G42" s="131">
        <v>13020</v>
      </c>
      <c r="H42" s="126"/>
    </row>
    <row r="43" spans="1:8" ht="9" customHeight="1">
      <c r="A43" s="35" t="s">
        <v>28</v>
      </c>
      <c r="B43" s="131">
        <v>4273</v>
      </c>
      <c r="C43" s="131">
        <v>2671</v>
      </c>
      <c r="D43" s="131">
        <v>1597</v>
      </c>
      <c r="E43" s="131">
        <v>8541</v>
      </c>
      <c r="F43" s="132">
        <v>543</v>
      </c>
      <c r="G43" s="131">
        <v>9084</v>
      </c>
      <c r="H43" s="126"/>
    </row>
    <row r="44" spans="1:8" ht="9" customHeight="1">
      <c r="A44" s="35" t="s">
        <v>112</v>
      </c>
      <c r="B44" s="131">
        <v>28006</v>
      </c>
      <c r="C44" s="131">
        <v>14641</v>
      </c>
      <c r="D44" s="131">
        <v>15503</v>
      </c>
      <c r="E44" s="131">
        <v>58150</v>
      </c>
      <c r="F44" s="131">
        <v>4048</v>
      </c>
      <c r="G44" s="131">
        <v>62198</v>
      </c>
      <c r="H44" s="126"/>
    </row>
    <row r="45" spans="1:8" ht="9" customHeight="1">
      <c r="A45" s="35" t="s">
        <v>113</v>
      </c>
      <c r="B45" s="131">
        <v>2703</v>
      </c>
      <c r="C45" s="131">
        <v>1688</v>
      </c>
      <c r="D45" s="131">
        <v>3770</v>
      </c>
      <c r="E45" s="131">
        <v>8161</v>
      </c>
      <c r="F45" s="131">
        <v>2222</v>
      </c>
      <c r="G45" s="131">
        <v>10383</v>
      </c>
      <c r="H45" s="126"/>
    </row>
    <row r="46" spans="1:8" ht="9" customHeight="1">
      <c r="A46" s="38" t="s">
        <v>29</v>
      </c>
      <c r="B46" s="49">
        <v>36918</v>
      </c>
      <c r="C46" s="49">
        <v>20377</v>
      </c>
      <c r="D46" s="49">
        <v>22766</v>
      </c>
      <c r="E46" s="49">
        <v>80061</v>
      </c>
      <c r="F46" s="49">
        <v>14625</v>
      </c>
      <c r="G46" s="49">
        <v>94685</v>
      </c>
      <c r="H46" s="126"/>
    </row>
    <row r="47" spans="1:8" ht="9" customHeight="1">
      <c r="A47" s="38"/>
      <c r="B47" s="130"/>
      <c r="C47" s="130"/>
      <c r="D47" s="130"/>
      <c r="E47" s="130"/>
      <c r="F47" s="130"/>
      <c r="G47" s="130"/>
      <c r="H47" s="126"/>
    </row>
    <row r="48" spans="1:8" ht="7.5" customHeight="1">
      <c r="A48" s="254" t="s">
        <v>99</v>
      </c>
      <c r="B48" s="254"/>
      <c r="C48" s="254"/>
      <c r="D48" s="254"/>
      <c r="E48" s="254"/>
      <c r="F48" s="254"/>
      <c r="G48" s="254"/>
      <c r="H48" s="126"/>
    </row>
    <row r="49" spans="1:8" ht="7.5" customHeight="1">
      <c r="A49" s="38"/>
      <c r="B49" s="130"/>
      <c r="C49" s="130"/>
      <c r="D49" s="130"/>
      <c r="E49" s="130"/>
      <c r="F49" s="130"/>
      <c r="G49" s="130"/>
      <c r="H49" s="126"/>
    </row>
    <row r="50" spans="1:8" ht="9" customHeight="1">
      <c r="A50" s="35" t="s">
        <v>27</v>
      </c>
      <c r="B50" s="133">
        <v>5.2</v>
      </c>
      <c r="C50" s="133">
        <v>6.8</v>
      </c>
      <c r="D50" s="133">
        <v>8.3</v>
      </c>
      <c r="E50" s="133">
        <v>6.5</v>
      </c>
      <c r="F50" s="133">
        <v>53.4</v>
      </c>
      <c r="G50" s="133">
        <v>13.8</v>
      </c>
      <c r="H50" s="126"/>
    </row>
    <row r="51" spans="1:8" ht="9" customHeight="1">
      <c r="A51" s="35" t="s">
        <v>28</v>
      </c>
      <c r="B51" s="133">
        <v>11.6</v>
      </c>
      <c r="C51" s="133">
        <v>13.1</v>
      </c>
      <c r="D51" s="133">
        <v>7</v>
      </c>
      <c r="E51" s="133">
        <v>10.7</v>
      </c>
      <c r="F51" s="133">
        <v>3.7</v>
      </c>
      <c r="G51" s="133">
        <v>9.6</v>
      </c>
      <c r="H51" s="126"/>
    </row>
    <row r="52" spans="1:8" ht="9" customHeight="1">
      <c r="A52" s="35" t="s">
        <v>112</v>
      </c>
      <c r="B52" s="133">
        <v>75.9</v>
      </c>
      <c r="C52" s="133">
        <v>71.9</v>
      </c>
      <c r="D52" s="133">
        <v>68.1</v>
      </c>
      <c r="E52" s="133">
        <v>72.6</v>
      </c>
      <c r="F52" s="133">
        <v>27.7</v>
      </c>
      <c r="G52" s="133">
        <v>65.7</v>
      </c>
      <c r="H52" s="126"/>
    </row>
    <row r="53" spans="1:8" ht="9" customHeight="1">
      <c r="A53" s="35" t="s">
        <v>113</v>
      </c>
      <c r="B53" s="133">
        <v>7.3</v>
      </c>
      <c r="C53" s="133">
        <v>8.3</v>
      </c>
      <c r="D53" s="133">
        <v>16.6</v>
      </c>
      <c r="E53" s="133">
        <v>10.2</v>
      </c>
      <c r="F53" s="133">
        <v>15.2</v>
      </c>
      <c r="G53" s="133">
        <v>11</v>
      </c>
      <c r="H53" s="126"/>
    </row>
    <row r="54" spans="1:8" ht="9" customHeight="1">
      <c r="A54" s="38" t="s">
        <v>29</v>
      </c>
      <c r="B54" s="119">
        <v>100</v>
      </c>
      <c r="C54" s="119">
        <v>100</v>
      </c>
      <c r="D54" s="119">
        <v>100</v>
      </c>
      <c r="E54" s="119">
        <v>100</v>
      </c>
      <c r="F54" s="119">
        <v>100</v>
      </c>
      <c r="G54" s="119">
        <v>100</v>
      </c>
      <c r="H54" s="126"/>
    </row>
    <row r="55" spans="1:7" ht="9" customHeight="1">
      <c r="A55" s="57"/>
      <c r="B55" s="135"/>
      <c r="C55" s="135"/>
      <c r="D55" s="135"/>
      <c r="E55" s="135"/>
      <c r="F55" s="135"/>
      <c r="G55" s="135"/>
    </row>
    <row r="56" spans="1:7" ht="9" customHeight="1">
      <c r="A56" s="38"/>
      <c r="B56" s="119"/>
      <c r="C56" s="119"/>
      <c r="D56" s="119"/>
      <c r="E56" s="119"/>
      <c r="F56" s="119"/>
      <c r="G56" s="119"/>
    </row>
    <row r="57" spans="1:7" ht="9" customHeight="1">
      <c r="A57" s="46" t="s">
        <v>159</v>
      </c>
      <c r="B57" s="73"/>
      <c r="C57" s="73"/>
      <c r="D57" s="73"/>
      <c r="E57" s="73"/>
      <c r="F57" s="73"/>
      <c r="G57" s="137"/>
    </row>
    <row r="58" spans="1:7" ht="9" customHeight="1">
      <c r="A58" s="35" t="s">
        <v>154</v>
      </c>
      <c r="B58" s="73"/>
      <c r="C58" s="73"/>
      <c r="D58" s="73"/>
      <c r="E58" s="73"/>
      <c r="F58" s="73"/>
      <c r="G58" s="137"/>
    </row>
    <row r="59" spans="1:7" ht="9" customHeight="1">
      <c r="A59" s="35" t="s">
        <v>122</v>
      </c>
      <c r="B59" s="73"/>
      <c r="C59" s="73"/>
      <c r="D59" s="73"/>
      <c r="E59" s="73"/>
      <c r="F59" s="73"/>
      <c r="G59" s="137"/>
    </row>
    <row r="60" spans="1:7" ht="9" customHeight="1">
      <c r="A60" s="73"/>
      <c r="B60" s="73"/>
      <c r="C60" s="73"/>
      <c r="D60" s="73"/>
      <c r="E60" s="73"/>
      <c r="F60" s="73"/>
      <c r="G60" s="137"/>
    </row>
    <row r="61" spans="1:7" ht="9" customHeight="1">
      <c r="A61" s="73"/>
      <c r="B61" s="73"/>
      <c r="C61" s="73"/>
      <c r="D61" s="73"/>
      <c r="E61" s="73"/>
      <c r="F61" s="73"/>
      <c r="G61" s="137"/>
    </row>
    <row r="62" spans="1:7" ht="9" customHeight="1">
      <c r="A62" s="73"/>
      <c r="B62" s="73"/>
      <c r="C62" s="73"/>
      <c r="D62" s="73"/>
      <c r="E62" s="73"/>
      <c r="F62" s="73"/>
      <c r="G62" s="137"/>
    </row>
    <row r="63" spans="1:7" ht="9" customHeight="1">
      <c r="A63" s="73"/>
      <c r="B63" s="73"/>
      <c r="C63" s="73"/>
      <c r="D63" s="73"/>
      <c r="E63" s="73"/>
      <c r="F63" s="73"/>
      <c r="G63" s="137"/>
    </row>
    <row r="64" ht="9" customHeight="1"/>
    <row r="65" ht="9" customHeight="1"/>
    <row r="66" ht="9" customHeight="1"/>
    <row r="67" ht="9" customHeight="1"/>
    <row r="68" spans="1:7" ht="9" customHeight="1">
      <c r="A68" s="102"/>
      <c r="B68" s="102"/>
      <c r="C68" s="102"/>
      <c r="D68" s="102"/>
      <c r="E68" s="102"/>
      <c r="F68" s="102"/>
      <c r="G68" s="102"/>
    </row>
    <row r="69" ht="9" customHeight="1"/>
    <row r="70" ht="9" customHeight="1"/>
  </sheetData>
  <mergeCells count="10">
    <mergeCell ref="A32:G32"/>
    <mergeCell ref="A24:G24"/>
    <mergeCell ref="A40:G40"/>
    <mergeCell ref="A48:G48"/>
    <mergeCell ref="A1:G1"/>
    <mergeCell ref="B5:G5"/>
    <mergeCell ref="A16:G16"/>
    <mergeCell ref="A5:A6"/>
    <mergeCell ref="A8:G8"/>
    <mergeCell ref="A3:G3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1"/>
  <headerFooter alignWithMargins="0">
    <oddFooter>&amp;C242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alfredina</cp:lastModifiedBy>
  <cp:lastPrinted>2009-10-20T12:54:54Z</cp:lastPrinted>
  <dcterms:created xsi:type="dcterms:W3CDTF">2000-06-08T14:14:05Z</dcterms:created>
  <dcterms:modified xsi:type="dcterms:W3CDTF">2009-11-18T23:39:51Z</dcterms:modified>
  <cp:category/>
  <cp:version/>
  <cp:contentType/>
  <cp:contentStatus/>
</cp:coreProperties>
</file>