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<sst xmlns="http://schemas.openxmlformats.org/spreadsheetml/2006/main" count="169" uniqueCount="47">
  <si>
    <t>di cui:</t>
  </si>
  <si>
    <t>Per inquinamento</t>
  </si>
  <si>
    <t>Totale</t>
  </si>
  <si>
    <t>REGIONI</t>
  </si>
  <si>
    <t>....</t>
  </si>
  <si>
    <t>Liguria</t>
  </si>
  <si>
    <t>-</t>
  </si>
  <si>
    <t>Toscana</t>
  </si>
  <si>
    <t>Lazio</t>
  </si>
  <si>
    <t>Campania</t>
  </si>
  <si>
    <t>Basilicata</t>
  </si>
  <si>
    <t>Calabria</t>
  </si>
  <si>
    <t>Puglia</t>
  </si>
  <si>
    <t>Molise</t>
  </si>
  <si>
    <t>Abruzzo</t>
  </si>
  <si>
    <t>Marche</t>
  </si>
  <si>
    <t>Emilia-Romagna</t>
  </si>
  <si>
    <t>Veneto</t>
  </si>
  <si>
    <t>Friuli-Venezia Giulia</t>
  </si>
  <si>
    <t>Sicilia</t>
  </si>
  <si>
    <t>Sardegna</t>
  </si>
  <si>
    <t>ITALIA</t>
  </si>
  <si>
    <t>Valutata con deroga a taluni parametri</t>
  </si>
  <si>
    <t>Per motivi indipendenti dall'inquina-mento                (b)</t>
  </si>
  <si>
    <t>Perma-nente          (c)</t>
  </si>
  <si>
    <t>Per   insufficienza     di analisi                 (e)</t>
  </si>
  <si>
    <t>Per     assenza di analisi</t>
  </si>
  <si>
    <t xml:space="preserve">Per          presen-  za di parchi marini  </t>
  </si>
  <si>
    <t>Accertato in            base alle   analisi                (d)</t>
  </si>
  <si>
    <t>Controllata     con         campiona-mento a frequenza    ridotta</t>
  </si>
  <si>
    <t>QUALITA' DELL'ACQUA</t>
  </si>
  <si>
    <t xml:space="preserve">(f) Per la realizzazione della sezione cartografica è stato utilizzato, a partire dal 1998, un nuovo software che ha consentito una maggiore precisione di  </t>
  </si>
  <si>
    <t xml:space="preserve">rappresentazione del profilo di costa determinando valori diversi rispetto a quelli degli anni passati; ne consegue che i dati pubblicati non possono essere </t>
  </si>
  <si>
    <t>Costa non balneabile</t>
  </si>
  <si>
    <t>Costa balneabile</t>
  </si>
  <si>
    <t>Costa in totale (f)</t>
  </si>
  <si>
    <t xml:space="preserve">(a) Anno in cui sono state effettuate le analisi. In base al DPR 470/1982 le analisi, effettuate nel periodo aprile-settembre, servono a stabilire la balneabilità delle </t>
  </si>
  <si>
    <r>
      <t>Fonte</t>
    </r>
    <r>
      <rPr>
        <sz val="7"/>
        <rFont val="Arial"/>
        <family val="2"/>
      </rPr>
      <t>: Ministero della salute</t>
    </r>
  </si>
  <si>
    <t>(b) Presenza di porti, aereoporti, zone militari.</t>
  </si>
  <si>
    <t>(c) Costa vietata in quanto interessata da immissioni (fiumi, torrenti, ecc.).</t>
  </si>
  <si>
    <t xml:space="preserve">(d) Costa vietata in quanto l'inquinamento è stato accertato dalle analisi previste dal DPR. </t>
  </si>
  <si>
    <t>(e) Le analisi, pur effettuate, non raggiungono il numero minimo previsto dalla normativa.</t>
  </si>
  <si>
    <t>confrontati in termini di chilometri, né come valori assoluti né come valori percentuali, con quelli elaborati per gli anni precedenti.</t>
  </si>
  <si>
    <r>
      <t xml:space="preserve">Tavola 4.9 - Acque costiere marine secondo la balneabilità per regione - Anno 2001 </t>
    </r>
    <r>
      <rPr>
        <sz val="9"/>
        <rFont val="Arial"/>
        <family val="2"/>
      </rPr>
      <t>(a)</t>
    </r>
    <r>
      <rPr>
        <i/>
        <sz val="9"/>
        <rFont val="Arial"/>
        <family val="2"/>
      </rPr>
      <t xml:space="preserve"> (lunghezza della costa in chilometri) </t>
    </r>
  </si>
  <si>
    <t>acque all'inizio della stagione balneare dell'anno successivo. Le regioni sono riportate secondo un ordine geografico-costiero.</t>
  </si>
  <si>
    <t xml:space="preserve"> 2001 - PER REGIONE  (Dati assoluti)</t>
  </si>
  <si>
    <t xml:space="preserve"> 2001 - PER REGIONE  (Composizioni percentuali)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</si>
</sst>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L.&quot;\ #,##0_);\(&quot;L.&quot;\ #,##0\)"/>
    <numFmt numFmtId="165" formatCode="&quot;L.&quot;\ #,##0_);[Red]\(&quot;L.&quot;\ #,##0\)"/>
    <numFmt numFmtId="166" formatCode="&quot;L.&quot;\ #,##0.00_);\(&quot;L.&quot;\ #,##0.00\)"/>
    <numFmt numFmtId="167" formatCode="&quot;L.&quot;\ #,##0.00_);[Red]\(&quot;L.&quot;\ #,##0.00\)"/>
    <numFmt numFmtId="168" formatCode="_(&quot;L.&quot;\ * #,##0_);_(&quot;L.&quot;\ * \(#,##0\);_(&quot;L.&quot;\ * &quot;-&quot;_);_(@_)"/>
    <numFmt numFmtId="169" formatCode="_(* #,##0_);_(* \(#,##0\);_(* &quot;-&quot;_);_(@_)"/>
    <numFmt numFmtId="170" formatCode="_(&quot;L.&quot;\ * #,##0.00_);_(&quot;L.&quot;\ * \(#,##0.00\);_(&quot;L.&quot;\ * &quot;-&quot;??_);_(@_)"/>
    <numFmt numFmtId="171" formatCode="_(* #,##0.00_);_(* \(#,##0.00\);_(* &quot;-&quot;??_);_(@_)"/>
    <numFmt numFmtId="172" formatCode="0.0"/>
    <numFmt numFmtId="173" formatCode="#,##0.0"/>
    <numFmt numFmtId="174" formatCode="#,##0.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right"/>
    </xf>
    <xf numFmtId="173" fontId="7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6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 horizontal="right"/>
    </xf>
    <xf numFmtId="172" fontId="7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B24" sqref="B24"/>
    </sheetView>
  </sheetViews>
  <sheetFormatPr defaultColWidth="9.140625" defaultRowHeight="12.75"/>
  <cols>
    <col min="1" max="1" width="16.7109375" style="3" customWidth="1"/>
    <col min="2" max="2" width="6.57421875" style="3" customWidth="1"/>
    <col min="3" max="3" width="8.00390625" style="3" customWidth="1"/>
    <col min="4" max="4" width="5.421875" style="3" customWidth="1"/>
    <col min="5" max="5" width="4.8515625" style="3" customWidth="1"/>
    <col min="6" max="6" width="6.8515625" style="3" customWidth="1"/>
    <col min="7" max="7" width="5.28125" style="3" customWidth="1"/>
    <col min="8" max="8" width="8.140625" style="3" customWidth="1"/>
    <col min="9" max="9" width="7.00390625" style="3" customWidth="1"/>
    <col min="10" max="11" width="6.00390625" style="3" customWidth="1"/>
    <col min="12" max="12" width="7.7109375" style="3" customWidth="1"/>
    <col min="13" max="13" width="7.421875" style="3" customWidth="1"/>
    <col min="14" max="16384" width="9.140625" style="3" customWidth="1"/>
  </cols>
  <sheetData>
    <row r="1" spans="1:13" ht="12.75" customHeight="1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ht="18" customHeight="1"/>
    <row r="3" s="13" customFormat="1" ht="12">
      <c r="A3" s="1" t="s">
        <v>43</v>
      </c>
    </row>
    <row r="4" spans="1:13" ht="7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ht="16.5" customHeight="1">
      <c r="A5" s="31" t="s">
        <v>3</v>
      </c>
      <c r="B5" s="22" t="s">
        <v>34</v>
      </c>
      <c r="C5" s="32" t="s">
        <v>33</v>
      </c>
      <c r="D5" s="33"/>
      <c r="E5" s="33"/>
      <c r="F5" s="33"/>
      <c r="G5" s="33"/>
      <c r="H5" s="33"/>
      <c r="I5" s="33"/>
      <c r="J5" s="33"/>
      <c r="K5" s="22" t="s">
        <v>35</v>
      </c>
      <c r="L5" s="32" t="s">
        <v>0</v>
      </c>
      <c r="M5" s="32"/>
    </row>
    <row r="6" spans="1:13" ht="15" customHeight="1">
      <c r="A6" s="26"/>
      <c r="B6" s="28"/>
      <c r="C6" s="22" t="s">
        <v>23</v>
      </c>
      <c r="D6" s="22" t="s">
        <v>27</v>
      </c>
      <c r="E6" s="32" t="s">
        <v>1</v>
      </c>
      <c r="F6" s="32"/>
      <c r="G6" s="32"/>
      <c r="H6" s="22" t="s">
        <v>25</v>
      </c>
      <c r="I6" s="22" t="s">
        <v>26</v>
      </c>
      <c r="J6" s="25" t="s">
        <v>2</v>
      </c>
      <c r="K6" s="28"/>
      <c r="L6" s="22" t="s">
        <v>29</v>
      </c>
      <c r="M6" s="22" t="s">
        <v>22</v>
      </c>
    </row>
    <row r="7" spans="1:13" ht="9">
      <c r="A7" s="26"/>
      <c r="B7" s="28"/>
      <c r="C7" s="23"/>
      <c r="D7" s="28"/>
      <c r="E7" s="22" t="s">
        <v>24</v>
      </c>
      <c r="F7" s="22" t="s">
        <v>28</v>
      </c>
      <c r="G7" s="25" t="s">
        <v>2</v>
      </c>
      <c r="H7" s="23"/>
      <c r="I7" s="28"/>
      <c r="J7" s="26"/>
      <c r="K7" s="28"/>
      <c r="L7" s="23"/>
      <c r="M7" s="23"/>
    </row>
    <row r="8" spans="1:13" ht="9">
      <c r="A8" s="26"/>
      <c r="B8" s="28"/>
      <c r="C8" s="23"/>
      <c r="D8" s="28"/>
      <c r="E8" s="23"/>
      <c r="F8" s="23"/>
      <c r="G8" s="26"/>
      <c r="H8" s="23"/>
      <c r="I8" s="28"/>
      <c r="J8" s="26"/>
      <c r="K8" s="28"/>
      <c r="L8" s="23"/>
      <c r="M8" s="23"/>
    </row>
    <row r="9" spans="1:13" ht="9">
      <c r="A9" s="26"/>
      <c r="B9" s="28"/>
      <c r="C9" s="23"/>
      <c r="D9" s="28"/>
      <c r="E9" s="23"/>
      <c r="F9" s="23"/>
      <c r="G9" s="26"/>
      <c r="H9" s="23"/>
      <c r="I9" s="28"/>
      <c r="J9" s="26"/>
      <c r="K9" s="28"/>
      <c r="L9" s="23"/>
      <c r="M9" s="23"/>
    </row>
    <row r="10" spans="1:13" ht="33.75" customHeight="1">
      <c r="A10" s="27"/>
      <c r="B10" s="29"/>
      <c r="C10" s="24"/>
      <c r="D10" s="29"/>
      <c r="E10" s="24"/>
      <c r="F10" s="24"/>
      <c r="G10" s="27"/>
      <c r="H10" s="24"/>
      <c r="I10" s="29"/>
      <c r="J10" s="27"/>
      <c r="K10" s="29"/>
      <c r="L10" s="24"/>
      <c r="M10" s="24"/>
    </row>
    <row r="12" spans="1:13" ht="9">
      <c r="A12" s="5">
        <v>1995</v>
      </c>
      <c r="B12" s="9">
        <v>4511.9</v>
      </c>
      <c r="C12" s="3">
        <v>802.5</v>
      </c>
      <c r="D12" s="6" t="s">
        <v>4</v>
      </c>
      <c r="E12" s="3">
        <v>319.1</v>
      </c>
      <c r="F12" s="3">
        <v>273.3</v>
      </c>
      <c r="G12" s="3">
        <v>592.4</v>
      </c>
      <c r="H12" s="3">
        <v>77.8</v>
      </c>
      <c r="I12" s="9">
        <v>1137.8</v>
      </c>
      <c r="J12" s="9">
        <v>2610.5</v>
      </c>
      <c r="K12" s="9">
        <v>7122.4</v>
      </c>
      <c r="L12" s="9">
        <v>1011.9</v>
      </c>
      <c r="M12" s="9">
        <v>219.2</v>
      </c>
    </row>
    <row r="13" spans="1:13" ht="9">
      <c r="A13" s="5">
        <v>1996</v>
      </c>
      <c r="B13" s="9">
        <v>4778</v>
      </c>
      <c r="C13" s="3">
        <v>833.7</v>
      </c>
      <c r="D13" s="6" t="s">
        <v>4</v>
      </c>
      <c r="E13" s="3">
        <v>260.5</v>
      </c>
      <c r="F13" s="3">
        <v>211.4</v>
      </c>
      <c r="G13" s="3">
        <v>471.9</v>
      </c>
      <c r="H13" s="3">
        <v>67.1</v>
      </c>
      <c r="I13" s="9">
        <v>971.7</v>
      </c>
      <c r="J13" s="9">
        <v>2344.4</v>
      </c>
      <c r="K13" s="9">
        <v>7122.4</v>
      </c>
      <c r="L13" s="9">
        <v>1004.9</v>
      </c>
      <c r="M13" s="9">
        <v>223.3</v>
      </c>
    </row>
    <row r="14" spans="1:13" ht="9">
      <c r="A14" s="5">
        <v>1997</v>
      </c>
      <c r="B14" s="9">
        <v>4875.6</v>
      </c>
      <c r="C14" s="3">
        <v>824.3</v>
      </c>
      <c r="D14" s="6">
        <v>187.9</v>
      </c>
      <c r="E14" s="3">
        <v>273.7</v>
      </c>
      <c r="F14" s="3">
        <v>182.9</v>
      </c>
      <c r="G14" s="3">
        <v>456.6</v>
      </c>
      <c r="H14" s="3">
        <v>40.1</v>
      </c>
      <c r="I14" s="9">
        <v>925.8</v>
      </c>
      <c r="J14" s="9">
        <v>2246.8</v>
      </c>
      <c r="K14" s="9">
        <v>7122.4</v>
      </c>
      <c r="L14" s="9">
        <v>1210</v>
      </c>
      <c r="M14" s="9">
        <v>162.8</v>
      </c>
    </row>
    <row r="15" spans="1:13" ht="9">
      <c r="A15" s="5">
        <v>1998</v>
      </c>
      <c r="B15" s="9">
        <v>4915.3</v>
      </c>
      <c r="C15" s="3">
        <v>709.7</v>
      </c>
      <c r="D15" s="8">
        <v>174</v>
      </c>
      <c r="E15" s="3">
        <v>265.1</v>
      </c>
      <c r="F15" s="3">
        <v>182.5</v>
      </c>
      <c r="G15" s="3">
        <v>447.6</v>
      </c>
      <c r="H15" s="7">
        <v>13</v>
      </c>
      <c r="I15" s="9">
        <v>1115.9</v>
      </c>
      <c r="J15" s="9">
        <v>2460.2</v>
      </c>
      <c r="K15" s="9">
        <v>7375.5</v>
      </c>
      <c r="L15" s="9">
        <v>1478.6</v>
      </c>
      <c r="M15" s="9">
        <v>162.4</v>
      </c>
    </row>
    <row r="16" spans="1:13" ht="9">
      <c r="A16" s="5">
        <v>1999</v>
      </c>
      <c r="B16" s="9">
        <v>4984.7</v>
      </c>
      <c r="C16" s="3">
        <v>720.2</v>
      </c>
      <c r="D16" s="8">
        <v>149.9</v>
      </c>
      <c r="E16" s="3">
        <v>270.7</v>
      </c>
      <c r="F16" s="3">
        <v>145.1</v>
      </c>
      <c r="G16" s="3">
        <v>415.8</v>
      </c>
      <c r="H16" s="7">
        <v>22.4</v>
      </c>
      <c r="I16" s="9">
        <v>1082.3</v>
      </c>
      <c r="J16" s="9">
        <v>2390.6</v>
      </c>
      <c r="K16" s="9">
        <v>7375.3</v>
      </c>
      <c r="L16" s="9">
        <v>1614.8</v>
      </c>
      <c r="M16" s="9">
        <v>341.6</v>
      </c>
    </row>
    <row r="17" spans="1:13" ht="9">
      <c r="A17" s="5">
        <v>2000</v>
      </c>
      <c r="B17" s="17">
        <v>4842.6</v>
      </c>
      <c r="C17" s="14">
        <v>731.4</v>
      </c>
      <c r="D17" s="15">
        <v>149.9</v>
      </c>
      <c r="E17" s="14">
        <v>269.1</v>
      </c>
      <c r="F17" s="14">
        <v>133.9</v>
      </c>
      <c r="G17" s="16">
        <v>403</v>
      </c>
      <c r="H17" s="16">
        <v>179</v>
      </c>
      <c r="I17" s="17">
        <v>1069.4</v>
      </c>
      <c r="J17" s="17">
        <v>2532.7</v>
      </c>
      <c r="K17" s="17">
        <v>7375.3</v>
      </c>
      <c r="L17" s="17">
        <v>1652.7</v>
      </c>
      <c r="M17" s="16">
        <v>247.9</v>
      </c>
    </row>
    <row r="18" spans="9:13" ht="9">
      <c r="I18" s="9"/>
      <c r="J18" s="9"/>
      <c r="K18" s="9"/>
      <c r="L18" s="9"/>
      <c r="M18" s="9"/>
    </row>
    <row r="19" spans="1:13" ht="12.75" customHeight="1">
      <c r="A19" s="21" t="s">
        <v>45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1" spans="1:14" ht="9">
      <c r="A21" s="3" t="s">
        <v>5</v>
      </c>
      <c r="B21" s="7">
        <v>276.5</v>
      </c>
      <c r="C21" s="3">
        <f>61-1.4</f>
        <v>59.6</v>
      </c>
      <c r="D21" s="7">
        <v>1.4</v>
      </c>
      <c r="E21" s="7">
        <v>1.1</v>
      </c>
      <c r="F21" s="7">
        <v>10.7</v>
      </c>
      <c r="G21" s="7">
        <f>SUM(E21:F21)</f>
        <v>11.799999999999999</v>
      </c>
      <c r="H21" s="8" t="s">
        <v>6</v>
      </c>
      <c r="I21" s="8" t="s">
        <v>6</v>
      </c>
      <c r="J21" s="7">
        <f>SUM(C21:D21,G21:I21)</f>
        <v>72.8</v>
      </c>
      <c r="K21" s="7">
        <f>SUM(B21,J21)</f>
        <v>349.3</v>
      </c>
      <c r="L21" s="8" t="s">
        <v>6</v>
      </c>
      <c r="M21" s="8" t="s">
        <v>6</v>
      </c>
      <c r="N21" s="7"/>
    </row>
    <row r="22" spans="1:13" ht="9">
      <c r="A22" s="3" t="s">
        <v>7</v>
      </c>
      <c r="B22" s="7">
        <v>387</v>
      </c>
      <c r="C22" s="3">
        <f>75-45.1</f>
        <v>29.9</v>
      </c>
      <c r="D22" s="7">
        <v>45.1</v>
      </c>
      <c r="E22" s="7">
        <v>10.7</v>
      </c>
      <c r="F22" s="7">
        <v>0.6</v>
      </c>
      <c r="G22" s="7">
        <f aca="true" t="shared" si="0" ref="G22:G36">SUM(E22:F22)</f>
        <v>11.299999999999999</v>
      </c>
      <c r="H22" s="8" t="s">
        <v>6</v>
      </c>
      <c r="I22" s="7">
        <v>127.8</v>
      </c>
      <c r="J22" s="7">
        <f aca="true" t="shared" si="1" ref="J22:J36">SUM(C22:D22,G22:I22)</f>
        <v>214.1</v>
      </c>
      <c r="K22" s="7">
        <f aca="true" t="shared" si="2" ref="K22:K36">SUM(B22,J22)</f>
        <v>601.1</v>
      </c>
      <c r="L22" s="7">
        <v>311</v>
      </c>
      <c r="M22" s="8">
        <v>2.2</v>
      </c>
    </row>
    <row r="23" spans="1:14" ht="9">
      <c r="A23" s="3" t="s">
        <v>8</v>
      </c>
      <c r="B23" s="7">
        <v>277.8</v>
      </c>
      <c r="C23" s="7">
        <v>47.4</v>
      </c>
      <c r="D23" s="8" t="s">
        <v>6</v>
      </c>
      <c r="E23" s="7">
        <v>27.4</v>
      </c>
      <c r="F23" s="7">
        <v>8.9</v>
      </c>
      <c r="G23" s="7">
        <f t="shared" si="0"/>
        <v>36.3</v>
      </c>
      <c r="H23" s="8" t="s">
        <v>6</v>
      </c>
      <c r="I23" s="8" t="s">
        <v>6</v>
      </c>
      <c r="J23" s="7">
        <f t="shared" si="1"/>
        <v>83.69999999999999</v>
      </c>
      <c r="K23" s="7">
        <f t="shared" si="2"/>
        <v>361.5</v>
      </c>
      <c r="L23" s="7">
        <v>140.3</v>
      </c>
      <c r="M23" s="7">
        <v>23.2</v>
      </c>
      <c r="N23" s="7"/>
    </row>
    <row r="24" spans="1:14" ht="9">
      <c r="A24" s="3" t="s">
        <v>9</v>
      </c>
      <c r="B24" s="7">
        <v>354</v>
      </c>
      <c r="C24" s="7">
        <v>29.5</v>
      </c>
      <c r="D24" s="8" t="s">
        <v>6</v>
      </c>
      <c r="E24" s="7">
        <v>15.1</v>
      </c>
      <c r="F24" s="7">
        <v>68.9</v>
      </c>
      <c r="G24" s="7">
        <f t="shared" si="0"/>
        <v>84</v>
      </c>
      <c r="H24" s="8" t="s">
        <v>6</v>
      </c>
      <c r="I24" s="7">
        <v>2.2</v>
      </c>
      <c r="J24" s="7">
        <f t="shared" si="1"/>
        <v>115.7</v>
      </c>
      <c r="K24" s="7">
        <f t="shared" si="2"/>
        <v>469.7</v>
      </c>
      <c r="L24" s="7">
        <v>134</v>
      </c>
      <c r="M24" s="8" t="s">
        <v>6</v>
      </c>
      <c r="N24" s="7"/>
    </row>
    <row r="25" spans="1:14" ht="9">
      <c r="A25" s="3" t="s">
        <v>10</v>
      </c>
      <c r="B25" s="7">
        <v>58.6</v>
      </c>
      <c r="C25" s="7">
        <v>0.7</v>
      </c>
      <c r="D25" s="8" t="s">
        <v>6</v>
      </c>
      <c r="E25" s="7">
        <v>1.6</v>
      </c>
      <c r="F25" s="8" t="s">
        <v>6</v>
      </c>
      <c r="G25" s="7">
        <f t="shared" si="0"/>
        <v>1.6</v>
      </c>
      <c r="H25" s="8" t="s">
        <v>6</v>
      </c>
      <c r="I25" s="7">
        <v>1.3</v>
      </c>
      <c r="J25" s="7">
        <f t="shared" si="1"/>
        <v>3.5999999999999996</v>
      </c>
      <c r="K25" s="7">
        <f t="shared" si="2"/>
        <v>62.2</v>
      </c>
      <c r="L25" s="8" t="s">
        <v>6</v>
      </c>
      <c r="M25" s="8" t="s">
        <v>6</v>
      </c>
      <c r="N25" s="7"/>
    </row>
    <row r="26" spans="1:14" ht="9">
      <c r="A26" s="3" t="s">
        <v>11</v>
      </c>
      <c r="B26" s="7">
        <v>637.9</v>
      </c>
      <c r="C26" s="7">
        <v>34.3</v>
      </c>
      <c r="D26" s="8" t="s">
        <v>6</v>
      </c>
      <c r="E26" s="7">
        <v>29.8</v>
      </c>
      <c r="F26" s="7">
        <v>6</v>
      </c>
      <c r="G26" s="7">
        <f t="shared" si="0"/>
        <v>35.8</v>
      </c>
      <c r="H26" s="7">
        <v>2.8</v>
      </c>
      <c r="I26" s="7">
        <v>4.9</v>
      </c>
      <c r="J26" s="7">
        <f t="shared" si="1"/>
        <v>77.8</v>
      </c>
      <c r="K26" s="7">
        <f t="shared" si="2"/>
        <v>715.6999999999999</v>
      </c>
      <c r="L26" s="7">
        <v>127.5</v>
      </c>
      <c r="M26" s="8" t="s">
        <v>6</v>
      </c>
      <c r="N26" s="7"/>
    </row>
    <row r="27" spans="1:14" ht="9">
      <c r="A27" s="3" t="s">
        <v>12</v>
      </c>
      <c r="B27" s="7">
        <v>682.6</v>
      </c>
      <c r="C27" s="7">
        <v>49</v>
      </c>
      <c r="D27" s="8" t="s">
        <v>6</v>
      </c>
      <c r="E27" s="7">
        <v>41.5</v>
      </c>
      <c r="F27" s="7">
        <v>19.6</v>
      </c>
      <c r="G27" s="7">
        <f t="shared" si="0"/>
        <v>61.1</v>
      </c>
      <c r="H27" s="7">
        <v>9.4</v>
      </c>
      <c r="I27" s="7">
        <v>62.9</v>
      </c>
      <c r="J27" s="7">
        <f t="shared" si="1"/>
        <v>182.4</v>
      </c>
      <c r="K27" s="7">
        <f t="shared" si="2"/>
        <v>865</v>
      </c>
      <c r="L27" s="7">
        <v>106.9</v>
      </c>
      <c r="M27" s="8" t="s">
        <v>6</v>
      </c>
      <c r="N27" s="7"/>
    </row>
    <row r="28" spans="1:14" ht="9">
      <c r="A28" s="3" t="s">
        <v>13</v>
      </c>
      <c r="B28" s="7">
        <v>34.4</v>
      </c>
      <c r="C28" s="7">
        <v>0.3</v>
      </c>
      <c r="D28" s="8" t="s">
        <v>6</v>
      </c>
      <c r="E28" s="7">
        <v>0.7</v>
      </c>
      <c r="F28" s="8" t="s">
        <v>6</v>
      </c>
      <c r="G28" s="7">
        <f t="shared" si="0"/>
        <v>0.7</v>
      </c>
      <c r="H28" s="8" t="s">
        <v>6</v>
      </c>
      <c r="I28" s="8" t="s">
        <v>6</v>
      </c>
      <c r="J28" s="7">
        <f t="shared" si="1"/>
        <v>1</v>
      </c>
      <c r="K28" s="7">
        <f t="shared" si="2"/>
        <v>35.4</v>
      </c>
      <c r="L28" s="8" t="s">
        <v>6</v>
      </c>
      <c r="M28" s="8" t="s">
        <v>6</v>
      </c>
      <c r="N28" s="7"/>
    </row>
    <row r="29" spans="1:14" ht="9">
      <c r="A29" s="3" t="s">
        <v>14</v>
      </c>
      <c r="B29" s="7">
        <v>114.8</v>
      </c>
      <c r="C29" s="7">
        <v>3.7</v>
      </c>
      <c r="D29" s="8" t="s">
        <v>6</v>
      </c>
      <c r="E29" s="7">
        <v>5.7</v>
      </c>
      <c r="F29" s="7">
        <v>1.6</v>
      </c>
      <c r="G29" s="7">
        <f t="shared" si="0"/>
        <v>7.300000000000001</v>
      </c>
      <c r="H29" s="8" t="s">
        <v>6</v>
      </c>
      <c r="I29" s="8" t="s">
        <v>6</v>
      </c>
      <c r="J29" s="7">
        <f t="shared" si="1"/>
        <v>11</v>
      </c>
      <c r="K29" s="7">
        <f t="shared" si="2"/>
        <v>125.8</v>
      </c>
      <c r="L29" s="8" t="s">
        <v>6</v>
      </c>
      <c r="M29" s="8" t="s">
        <v>6</v>
      </c>
      <c r="N29" s="7"/>
    </row>
    <row r="30" spans="1:14" ht="9">
      <c r="A30" s="3" t="s">
        <v>15</v>
      </c>
      <c r="B30" s="7">
        <v>150.9</v>
      </c>
      <c r="C30" s="7">
        <v>11.5</v>
      </c>
      <c r="D30" s="8" t="s">
        <v>6</v>
      </c>
      <c r="E30" s="7">
        <v>8.3</v>
      </c>
      <c r="F30" s="7">
        <v>2.3</v>
      </c>
      <c r="G30" s="7">
        <f t="shared" si="0"/>
        <v>10.600000000000001</v>
      </c>
      <c r="H30" s="8" t="s">
        <v>6</v>
      </c>
      <c r="I30" s="8" t="s">
        <v>6</v>
      </c>
      <c r="J30" s="7">
        <f t="shared" si="1"/>
        <v>22.1</v>
      </c>
      <c r="K30" s="7">
        <f t="shared" si="2"/>
        <v>173</v>
      </c>
      <c r="L30" s="8" t="s">
        <v>6</v>
      </c>
      <c r="M30" s="8">
        <v>19.3</v>
      </c>
      <c r="N30" s="7"/>
    </row>
    <row r="31" spans="1:14" ht="9">
      <c r="A31" s="3" t="s">
        <v>16</v>
      </c>
      <c r="B31" s="7">
        <v>99</v>
      </c>
      <c r="C31" s="7">
        <v>29</v>
      </c>
      <c r="D31" s="8" t="s">
        <v>6</v>
      </c>
      <c r="E31" s="7">
        <v>2.7</v>
      </c>
      <c r="F31" s="8">
        <v>0.3</v>
      </c>
      <c r="G31" s="7">
        <f t="shared" si="0"/>
        <v>3</v>
      </c>
      <c r="H31" s="8"/>
      <c r="I31" s="8" t="s">
        <v>6</v>
      </c>
      <c r="J31" s="7">
        <f t="shared" si="1"/>
        <v>32</v>
      </c>
      <c r="K31" s="7">
        <f t="shared" si="2"/>
        <v>131</v>
      </c>
      <c r="L31" s="8" t="s">
        <v>6</v>
      </c>
      <c r="M31" s="7">
        <v>24.3</v>
      </c>
      <c r="N31" s="7"/>
    </row>
    <row r="32" spans="1:14" ht="9">
      <c r="A32" s="3" t="s">
        <v>17</v>
      </c>
      <c r="B32" s="7">
        <v>103.1</v>
      </c>
      <c r="C32" s="7">
        <v>52.4</v>
      </c>
      <c r="D32" s="8" t="s">
        <v>6</v>
      </c>
      <c r="E32" s="8" t="s">
        <v>6</v>
      </c>
      <c r="F32" s="7">
        <v>3.4</v>
      </c>
      <c r="G32" s="7">
        <f t="shared" si="0"/>
        <v>3.4</v>
      </c>
      <c r="H32" s="8" t="s">
        <v>6</v>
      </c>
      <c r="I32" s="8" t="s">
        <v>6</v>
      </c>
      <c r="J32" s="7">
        <f t="shared" si="1"/>
        <v>55.8</v>
      </c>
      <c r="K32" s="7">
        <f t="shared" si="2"/>
        <v>158.89999999999998</v>
      </c>
      <c r="L32" s="8" t="s">
        <v>6</v>
      </c>
      <c r="M32" s="7">
        <v>13.6</v>
      </c>
      <c r="N32" s="7"/>
    </row>
    <row r="33" spans="1:13" ht="9">
      <c r="A33" s="3" t="s">
        <v>18</v>
      </c>
      <c r="B33" s="7">
        <v>62.4</v>
      </c>
      <c r="C33" s="3">
        <f>49.3-1.4</f>
        <v>47.9</v>
      </c>
      <c r="D33" s="7">
        <v>1.4</v>
      </c>
      <c r="E33" s="8" t="s">
        <v>6</v>
      </c>
      <c r="F33" s="8" t="s">
        <v>6</v>
      </c>
      <c r="G33" s="8" t="s">
        <v>6</v>
      </c>
      <c r="H33" s="8" t="s">
        <v>6</v>
      </c>
      <c r="I33" s="8" t="s">
        <v>6</v>
      </c>
      <c r="J33" s="7">
        <f t="shared" si="1"/>
        <v>49.3</v>
      </c>
      <c r="K33" s="7">
        <f t="shared" si="2"/>
        <v>111.69999999999999</v>
      </c>
      <c r="L33" s="6" t="s">
        <v>6</v>
      </c>
      <c r="M33" s="8" t="s">
        <v>6</v>
      </c>
    </row>
    <row r="34" spans="1:13" ht="9">
      <c r="A34" s="3" t="s">
        <v>19</v>
      </c>
      <c r="B34" s="7">
        <v>930</v>
      </c>
      <c r="C34" s="3">
        <f>177.8-1.2</f>
        <v>176.60000000000002</v>
      </c>
      <c r="D34" s="7">
        <v>1.2</v>
      </c>
      <c r="E34" s="7">
        <v>63.9</v>
      </c>
      <c r="F34" s="7">
        <v>7.3</v>
      </c>
      <c r="G34" s="7">
        <f t="shared" si="0"/>
        <v>71.2</v>
      </c>
      <c r="H34" s="7">
        <v>0.6</v>
      </c>
      <c r="I34" s="7">
        <v>304.3</v>
      </c>
      <c r="J34" s="7">
        <f t="shared" si="1"/>
        <v>553.9</v>
      </c>
      <c r="K34" s="7">
        <f t="shared" si="2"/>
        <v>1483.9</v>
      </c>
      <c r="L34" s="7">
        <v>343.6</v>
      </c>
      <c r="M34" s="8" t="s">
        <v>6</v>
      </c>
    </row>
    <row r="35" spans="1:13" ht="9">
      <c r="A35" s="3" t="s">
        <v>20</v>
      </c>
      <c r="B35" s="7">
        <v>848.1</v>
      </c>
      <c r="C35" s="3">
        <f>263.6-100.8</f>
        <v>162.8</v>
      </c>
      <c r="D35" s="7">
        <v>100.8</v>
      </c>
      <c r="E35" s="7">
        <v>61.2</v>
      </c>
      <c r="F35" s="7">
        <v>1.2</v>
      </c>
      <c r="G35" s="7">
        <f t="shared" si="0"/>
        <v>62.400000000000006</v>
      </c>
      <c r="H35" s="8">
        <v>1</v>
      </c>
      <c r="I35" s="7">
        <v>556</v>
      </c>
      <c r="J35" s="7">
        <f t="shared" si="1"/>
        <v>883</v>
      </c>
      <c r="K35" s="7">
        <f t="shared" si="2"/>
        <v>1731.1</v>
      </c>
      <c r="L35" s="7">
        <v>580.1</v>
      </c>
      <c r="M35" s="7">
        <v>46.3</v>
      </c>
    </row>
    <row r="36" spans="1:13" ht="9">
      <c r="A36" s="2" t="s">
        <v>21</v>
      </c>
      <c r="B36" s="10">
        <f>SUM(B21:B35)</f>
        <v>5017.1</v>
      </c>
      <c r="C36" s="2">
        <f>884.5-149.9</f>
        <v>734.6</v>
      </c>
      <c r="D36" s="11">
        <f>SUM(D21:D35)</f>
        <v>149.9</v>
      </c>
      <c r="E36" s="11">
        <f>SUM(E21:E35)</f>
        <v>269.7</v>
      </c>
      <c r="F36" s="11">
        <f>SUM(F21:F35)</f>
        <v>130.8</v>
      </c>
      <c r="G36" s="18">
        <f t="shared" si="0"/>
        <v>400.5</v>
      </c>
      <c r="H36" s="11">
        <f>SUM(H21:H35)</f>
        <v>13.799999999999999</v>
      </c>
      <c r="I36" s="10">
        <f>SUM(I21:I35)</f>
        <v>1059.4</v>
      </c>
      <c r="J36" s="11">
        <f t="shared" si="1"/>
        <v>2358.2</v>
      </c>
      <c r="K36" s="11">
        <f t="shared" si="2"/>
        <v>7375.3</v>
      </c>
      <c r="L36" s="10">
        <f>SUM(L21:L35)</f>
        <v>1743.4</v>
      </c>
      <c r="M36" s="11">
        <f>SUM(M21:M35)</f>
        <v>128.89999999999998</v>
      </c>
    </row>
    <row r="38" spans="1:13" ht="12.75" customHeight="1">
      <c r="A38" s="21" t="s">
        <v>46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40" spans="1:14" ht="9">
      <c r="A40" s="3" t="s">
        <v>5</v>
      </c>
      <c r="B40" s="7">
        <f>B21/K21*100</f>
        <v>79.15831663326654</v>
      </c>
      <c r="C40" s="7">
        <f>C21/K21*100</f>
        <v>17.062696822215862</v>
      </c>
      <c r="D40" s="7">
        <f>D21/K21*100</f>
        <v>0.4008016032064128</v>
      </c>
      <c r="E40" s="7">
        <f>E21/K21*100</f>
        <v>0.31491554537646727</v>
      </c>
      <c r="F40" s="7">
        <f>F21/K21*100</f>
        <v>3.0632693959347264</v>
      </c>
      <c r="G40" s="7">
        <f>G21/K21*100</f>
        <v>3.3781849413111935</v>
      </c>
      <c r="H40" s="8" t="s">
        <v>6</v>
      </c>
      <c r="I40" s="8" t="s">
        <v>6</v>
      </c>
      <c r="J40" s="7">
        <f>J21/K21*100</f>
        <v>20.841683366733466</v>
      </c>
      <c r="K40" s="7">
        <f>SUM(B40,J40)</f>
        <v>100</v>
      </c>
      <c r="L40" s="8" t="s">
        <v>6</v>
      </c>
      <c r="M40" s="8" t="s">
        <v>6</v>
      </c>
      <c r="N40" s="7"/>
    </row>
    <row r="41" spans="1:14" ht="9">
      <c r="A41" s="3" t="s">
        <v>7</v>
      </c>
      <c r="B41" s="7">
        <f aca="true" t="shared" si="3" ref="B41:B55">B22/K22*100</f>
        <v>64.38196639494261</v>
      </c>
      <c r="C41" s="7">
        <f aca="true" t="shared" si="4" ref="C41:C55">C22/K22*100</f>
        <v>4.974213941107968</v>
      </c>
      <c r="D41" s="7">
        <f>D22/K22*100</f>
        <v>7.502911329229746</v>
      </c>
      <c r="E41" s="7">
        <f aca="true" t="shared" si="5" ref="E41:E55">E22/K22*100</f>
        <v>1.7800698719015136</v>
      </c>
      <c r="F41" s="7">
        <f aca="true" t="shared" si="6" ref="F41:F55">F22/K22*100</f>
        <v>0.0998170021627017</v>
      </c>
      <c r="G41" s="7">
        <f aca="true" t="shared" si="7" ref="G41:G55">G22/K22*100</f>
        <v>1.8798868740642156</v>
      </c>
      <c r="H41" s="8" t="s">
        <v>6</v>
      </c>
      <c r="I41" s="8">
        <v>21.4</v>
      </c>
      <c r="J41" s="7">
        <f aca="true" t="shared" si="8" ref="J41:J55">J22/K22*100</f>
        <v>35.61803360505739</v>
      </c>
      <c r="K41" s="7">
        <f aca="true" t="shared" si="9" ref="K41:K55">SUM(B41,J41)</f>
        <v>100</v>
      </c>
      <c r="L41" s="7">
        <f>L22/K22*100</f>
        <v>51.73847945433372</v>
      </c>
      <c r="M41" s="7">
        <f>M22/K22*100</f>
        <v>0.36599567459657295</v>
      </c>
      <c r="N41" s="7"/>
    </row>
    <row r="42" spans="1:14" ht="9">
      <c r="A42" s="3" t="s">
        <v>8</v>
      </c>
      <c r="B42" s="7">
        <f t="shared" si="3"/>
        <v>76.84647302904565</v>
      </c>
      <c r="C42" s="7">
        <f t="shared" si="4"/>
        <v>13.112033195020748</v>
      </c>
      <c r="D42" s="8" t="s">
        <v>6</v>
      </c>
      <c r="E42" s="7">
        <f t="shared" si="5"/>
        <v>7.5795297372060855</v>
      </c>
      <c r="F42" s="7">
        <f t="shared" si="6"/>
        <v>2.4619640387275243</v>
      </c>
      <c r="G42" s="7">
        <f t="shared" si="7"/>
        <v>10.04149377593361</v>
      </c>
      <c r="H42" s="8" t="s">
        <v>6</v>
      </c>
      <c r="I42" s="8" t="s">
        <v>6</v>
      </c>
      <c r="J42" s="7">
        <f t="shared" si="8"/>
        <v>23.153526970954356</v>
      </c>
      <c r="K42" s="7">
        <f t="shared" si="9"/>
        <v>100.00000000000001</v>
      </c>
      <c r="L42" s="7">
        <f>L23/K23*100</f>
        <v>38.81051175656985</v>
      </c>
      <c r="M42" s="7">
        <f>M23/K23*100</f>
        <v>6.417704011065006</v>
      </c>
      <c r="N42" s="7"/>
    </row>
    <row r="43" spans="1:14" ht="9">
      <c r="A43" s="3" t="s">
        <v>9</v>
      </c>
      <c r="B43" s="7">
        <f t="shared" si="3"/>
        <v>75.36725569512454</v>
      </c>
      <c r="C43" s="7">
        <f t="shared" si="4"/>
        <v>6.280604641260378</v>
      </c>
      <c r="D43" s="8" t="s">
        <v>6</v>
      </c>
      <c r="E43" s="7">
        <f t="shared" si="5"/>
        <v>3.2148179689163294</v>
      </c>
      <c r="F43" s="7">
        <f t="shared" si="6"/>
        <v>14.668937619757294</v>
      </c>
      <c r="G43" s="7">
        <f t="shared" si="7"/>
        <v>17.883755588673623</v>
      </c>
      <c r="H43" s="8" t="s">
        <v>6</v>
      </c>
      <c r="I43" s="8">
        <f>I24/K24*100</f>
        <v>0.46838407494145207</v>
      </c>
      <c r="J43" s="7">
        <f t="shared" si="8"/>
        <v>24.63274430487545</v>
      </c>
      <c r="K43" s="7">
        <f t="shared" si="9"/>
        <v>100</v>
      </c>
      <c r="L43" s="7">
        <f>L24/K24*100</f>
        <v>28.52884820097935</v>
      </c>
      <c r="M43" s="8" t="s">
        <v>6</v>
      </c>
      <c r="N43" s="7"/>
    </row>
    <row r="44" spans="1:14" ht="9">
      <c r="A44" s="3" t="s">
        <v>10</v>
      </c>
      <c r="B44" s="7">
        <f t="shared" si="3"/>
        <v>94.21221864951768</v>
      </c>
      <c r="C44" s="7">
        <f t="shared" si="4"/>
        <v>1.12540192926045</v>
      </c>
      <c r="D44" s="8" t="s">
        <v>6</v>
      </c>
      <c r="E44" s="7">
        <f t="shared" si="5"/>
        <v>2.572347266881029</v>
      </c>
      <c r="F44" s="8" t="s">
        <v>6</v>
      </c>
      <c r="G44" s="7">
        <f t="shared" si="7"/>
        <v>2.572347266881029</v>
      </c>
      <c r="H44" s="8" t="s">
        <v>6</v>
      </c>
      <c r="I44" s="8">
        <f>I25/K25*100</f>
        <v>2.090032154340836</v>
      </c>
      <c r="J44" s="7">
        <f t="shared" si="8"/>
        <v>5.787781350482314</v>
      </c>
      <c r="K44" s="7">
        <f t="shared" si="9"/>
        <v>100</v>
      </c>
      <c r="L44" s="8" t="s">
        <v>6</v>
      </c>
      <c r="M44" s="8" t="s">
        <v>6</v>
      </c>
      <c r="N44" s="7"/>
    </row>
    <row r="45" spans="1:14" ht="9">
      <c r="A45" s="3" t="s">
        <v>11</v>
      </c>
      <c r="B45" s="7">
        <f t="shared" si="3"/>
        <v>89.12952354338411</v>
      </c>
      <c r="C45" s="7">
        <f t="shared" si="4"/>
        <v>4.792510828559452</v>
      </c>
      <c r="D45" s="8" t="s">
        <v>6</v>
      </c>
      <c r="E45" s="7">
        <f t="shared" si="5"/>
        <v>4.163755763588096</v>
      </c>
      <c r="F45" s="7">
        <f t="shared" si="6"/>
        <v>0.8383400866284757</v>
      </c>
      <c r="G45" s="7">
        <f t="shared" si="7"/>
        <v>5.0020958502165715</v>
      </c>
      <c r="H45" s="7">
        <f>H26/K26*100</f>
        <v>0.39122537375995525</v>
      </c>
      <c r="I45" s="8">
        <f>I26/K26*100</f>
        <v>0.6846444040799218</v>
      </c>
      <c r="J45" s="7">
        <f t="shared" si="8"/>
        <v>10.870476456615902</v>
      </c>
      <c r="K45" s="7">
        <f t="shared" si="9"/>
        <v>100.00000000000001</v>
      </c>
      <c r="L45" s="7">
        <f>L26/K26*100</f>
        <v>17.81472684085511</v>
      </c>
      <c r="M45" s="8" t="s">
        <v>6</v>
      </c>
      <c r="N45" s="7"/>
    </row>
    <row r="46" spans="1:14" ht="9">
      <c r="A46" s="3" t="s">
        <v>12</v>
      </c>
      <c r="B46" s="7">
        <f t="shared" si="3"/>
        <v>78.91329479768785</v>
      </c>
      <c r="C46" s="7">
        <f t="shared" si="4"/>
        <v>5.664739884393064</v>
      </c>
      <c r="D46" s="8" t="s">
        <v>6</v>
      </c>
      <c r="E46" s="7">
        <f t="shared" si="5"/>
        <v>4.797687861271676</v>
      </c>
      <c r="F46" s="7">
        <f t="shared" si="6"/>
        <v>2.2658959537572256</v>
      </c>
      <c r="G46" s="7">
        <f t="shared" si="7"/>
        <v>7.0635838150289025</v>
      </c>
      <c r="H46" s="7">
        <f>H27/K27*100</f>
        <v>1.0867052023121386</v>
      </c>
      <c r="I46" s="8">
        <f>I27/K27*100</f>
        <v>7.271676300578034</v>
      </c>
      <c r="J46" s="7">
        <f t="shared" si="8"/>
        <v>21.08670520231214</v>
      </c>
      <c r="K46" s="7">
        <f t="shared" si="9"/>
        <v>100</v>
      </c>
      <c r="L46" s="7">
        <f>L27/K27*100</f>
        <v>12.358381502890174</v>
      </c>
      <c r="M46" s="8" t="s">
        <v>6</v>
      </c>
      <c r="N46" s="7"/>
    </row>
    <row r="47" spans="1:14" ht="9">
      <c r="A47" s="3" t="s">
        <v>13</v>
      </c>
      <c r="B47" s="7">
        <f t="shared" si="3"/>
        <v>97.17514124293785</v>
      </c>
      <c r="C47" s="7">
        <f t="shared" si="4"/>
        <v>0.847457627118644</v>
      </c>
      <c r="D47" s="8" t="s">
        <v>6</v>
      </c>
      <c r="E47" s="7">
        <f t="shared" si="5"/>
        <v>1.9774011299435026</v>
      </c>
      <c r="F47" s="8" t="s">
        <v>6</v>
      </c>
      <c r="G47" s="7">
        <f t="shared" si="7"/>
        <v>1.9774011299435026</v>
      </c>
      <c r="H47" s="8" t="s">
        <v>6</v>
      </c>
      <c r="I47" s="8" t="s">
        <v>6</v>
      </c>
      <c r="J47" s="7">
        <f t="shared" si="8"/>
        <v>2.824858757062147</v>
      </c>
      <c r="K47" s="7">
        <f t="shared" si="9"/>
        <v>100</v>
      </c>
      <c r="L47" s="8" t="s">
        <v>6</v>
      </c>
      <c r="M47" s="8" t="s">
        <v>6</v>
      </c>
      <c r="N47" s="7"/>
    </row>
    <row r="48" spans="1:14" ht="9">
      <c r="A48" s="3" t="s">
        <v>14</v>
      </c>
      <c r="B48" s="7">
        <f t="shared" si="3"/>
        <v>91.25596184419715</v>
      </c>
      <c r="C48" s="7">
        <f t="shared" si="4"/>
        <v>2.9411764705882355</v>
      </c>
      <c r="D48" s="8" t="s">
        <v>6</v>
      </c>
      <c r="E48" s="7">
        <f t="shared" si="5"/>
        <v>4.53100158982512</v>
      </c>
      <c r="F48" s="7">
        <f t="shared" si="6"/>
        <v>1.2718600953895072</v>
      </c>
      <c r="G48" s="7">
        <f t="shared" si="7"/>
        <v>5.802861685214626</v>
      </c>
      <c r="H48" s="8" t="s">
        <v>6</v>
      </c>
      <c r="I48" s="8" t="s">
        <v>6</v>
      </c>
      <c r="J48" s="7">
        <f t="shared" si="8"/>
        <v>8.744038155802862</v>
      </c>
      <c r="K48" s="7">
        <f t="shared" si="9"/>
        <v>100</v>
      </c>
      <c r="L48" s="8" t="s">
        <v>6</v>
      </c>
      <c r="M48" s="8" t="s">
        <v>6</v>
      </c>
      <c r="N48" s="7"/>
    </row>
    <row r="49" spans="1:14" ht="9">
      <c r="A49" s="3" t="s">
        <v>15</v>
      </c>
      <c r="B49" s="7">
        <f t="shared" si="3"/>
        <v>87.22543352601157</v>
      </c>
      <c r="C49" s="7">
        <f t="shared" si="4"/>
        <v>6.6473988439306355</v>
      </c>
      <c r="D49" s="8" t="s">
        <v>6</v>
      </c>
      <c r="E49" s="7">
        <f t="shared" si="5"/>
        <v>4.797687861271677</v>
      </c>
      <c r="F49" s="7">
        <f t="shared" si="6"/>
        <v>1.329479768786127</v>
      </c>
      <c r="G49" s="7">
        <f t="shared" si="7"/>
        <v>6.127167630057804</v>
      </c>
      <c r="H49" s="8" t="s">
        <v>6</v>
      </c>
      <c r="I49" s="8" t="s">
        <v>6</v>
      </c>
      <c r="J49" s="7">
        <f t="shared" si="8"/>
        <v>12.774566473988441</v>
      </c>
      <c r="K49" s="7">
        <f t="shared" si="9"/>
        <v>100.00000000000001</v>
      </c>
      <c r="L49" s="8" t="s">
        <v>6</v>
      </c>
      <c r="M49" s="7">
        <f>M30/K30*100</f>
        <v>11.15606936416185</v>
      </c>
      <c r="N49" s="7"/>
    </row>
    <row r="50" spans="1:14" ht="9">
      <c r="A50" s="3" t="s">
        <v>16</v>
      </c>
      <c r="B50" s="7">
        <f t="shared" si="3"/>
        <v>75.57251908396947</v>
      </c>
      <c r="C50" s="7">
        <f t="shared" si="4"/>
        <v>22.137404580152673</v>
      </c>
      <c r="D50" s="8" t="s">
        <v>6</v>
      </c>
      <c r="E50" s="7">
        <f t="shared" si="5"/>
        <v>2.0610687022900764</v>
      </c>
      <c r="F50" s="7">
        <f t="shared" si="6"/>
        <v>0.22900763358778628</v>
      </c>
      <c r="G50" s="7">
        <f t="shared" si="7"/>
        <v>2.2900763358778624</v>
      </c>
      <c r="H50" s="8" t="s">
        <v>6</v>
      </c>
      <c r="I50" s="8" t="s">
        <v>6</v>
      </c>
      <c r="J50" s="7">
        <f t="shared" si="8"/>
        <v>24.427480916030532</v>
      </c>
      <c r="K50" s="7">
        <f t="shared" si="9"/>
        <v>100</v>
      </c>
      <c r="L50" s="8" t="s">
        <v>6</v>
      </c>
      <c r="M50" s="7">
        <f>M31/K31*100</f>
        <v>18.549618320610687</v>
      </c>
      <c r="N50" s="7"/>
    </row>
    <row r="51" spans="1:14" ht="9">
      <c r="A51" s="3" t="s">
        <v>17</v>
      </c>
      <c r="B51" s="7">
        <f t="shared" si="3"/>
        <v>64.88357457520453</v>
      </c>
      <c r="C51" s="7">
        <f t="shared" si="4"/>
        <v>32.97671491504091</v>
      </c>
      <c r="D51" s="8" t="s">
        <v>6</v>
      </c>
      <c r="E51" s="8" t="s">
        <v>6</v>
      </c>
      <c r="F51" s="7">
        <f t="shared" si="6"/>
        <v>2.1397105097545626</v>
      </c>
      <c r="G51" s="7">
        <f t="shared" si="7"/>
        <v>2.1397105097545626</v>
      </c>
      <c r="H51" s="8" t="s">
        <v>6</v>
      </c>
      <c r="I51" s="8" t="s">
        <v>6</v>
      </c>
      <c r="J51" s="7">
        <f t="shared" si="8"/>
        <v>35.11642542479547</v>
      </c>
      <c r="K51" s="7">
        <f t="shared" si="9"/>
        <v>100</v>
      </c>
      <c r="L51" s="8" t="s">
        <v>6</v>
      </c>
      <c r="M51" s="7">
        <f>M32/K32*100</f>
        <v>8.55884203901825</v>
      </c>
      <c r="N51" s="7"/>
    </row>
    <row r="52" spans="1:14" ht="9">
      <c r="A52" s="3" t="s">
        <v>18</v>
      </c>
      <c r="B52" s="7">
        <f t="shared" si="3"/>
        <v>55.86392121754701</v>
      </c>
      <c r="C52" s="7">
        <f t="shared" si="4"/>
        <v>42.882721575649065</v>
      </c>
      <c r="D52" s="7">
        <f>D33/K33*100</f>
        <v>1.2533572068039391</v>
      </c>
      <c r="E52" s="8" t="s">
        <v>6</v>
      </c>
      <c r="F52" s="8" t="s">
        <v>6</v>
      </c>
      <c r="G52" s="8" t="s">
        <v>6</v>
      </c>
      <c r="H52" s="8" t="s">
        <v>6</v>
      </c>
      <c r="I52" s="8" t="s">
        <v>6</v>
      </c>
      <c r="J52" s="7">
        <f t="shared" si="8"/>
        <v>44.136078782453005</v>
      </c>
      <c r="K52" s="7">
        <f t="shared" si="9"/>
        <v>100.00000000000001</v>
      </c>
      <c r="L52" s="8" t="s">
        <v>6</v>
      </c>
      <c r="M52" s="8" t="s">
        <v>6</v>
      </c>
      <c r="N52" s="7"/>
    </row>
    <row r="53" spans="1:14" ht="9">
      <c r="A53" s="3" t="s">
        <v>19</v>
      </c>
      <c r="B53" s="7">
        <f t="shared" si="3"/>
        <v>62.67268683873576</v>
      </c>
      <c r="C53" s="7">
        <f t="shared" si="4"/>
        <v>11.901071500774986</v>
      </c>
      <c r="D53" s="7">
        <f>D34/K34*100</f>
        <v>0.08086798301772356</v>
      </c>
      <c r="E53" s="7">
        <f t="shared" si="5"/>
        <v>4.30622009569378</v>
      </c>
      <c r="F53" s="7">
        <f t="shared" si="6"/>
        <v>0.49194689669115166</v>
      </c>
      <c r="G53" s="7">
        <f t="shared" si="7"/>
        <v>4.798166992384932</v>
      </c>
      <c r="H53" s="8" t="s">
        <v>6</v>
      </c>
      <c r="I53" s="8">
        <f>I34/K34*100</f>
        <v>20.506772693577734</v>
      </c>
      <c r="J53" s="7">
        <f t="shared" si="8"/>
        <v>37.32731316126423</v>
      </c>
      <c r="K53" s="7">
        <f t="shared" si="9"/>
        <v>99.99999999999999</v>
      </c>
      <c r="L53" s="7">
        <f>L34/K34*100</f>
        <v>23.155199137408182</v>
      </c>
      <c r="M53" s="8" t="s">
        <v>6</v>
      </c>
      <c r="N53" s="7"/>
    </row>
    <row r="54" spans="1:14" ht="9">
      <c r="A54" s="3" t="s">
        <v>20</v>
      </c>
      <c r="B54" s="7">
        <f t="shared" si="3"/>
        <v>48.99197042343019</v>
      </c>
      <c r="C54" s="7">
        <f t="shared" si="4"/>
        <v>9.404424932124083</v>
      </c>
      <c r="D54" s="7">
        <f>D35/K35*100</f>
        <v>5.822887181560858</v>
      </c>
      <c r="E54" s="7">
        <f t="shared" si="5"/>
        <v>3.535324360233378</v>
      </c>
      <c r="F54" s="7">
        <f t="shared" si="6"/>
        <v>0.0693200854947721</v>
      </c>
      <c r="G54" s="7">
        <f t="shared" si="7"/>
        <v>3.60464444572815</v>
      </c>
      <c r="H54" s="8" t="s">
        <v>6</v>
      </c>
      <c r="I54" s="8">
        <f>I35/K35*100</f>
        <v>32.118306279244415</v>
      </c>
      <c r="J54" s="7">
        <f t="shared" si="8"/>
        <v>51.00802957656981</v>
      </c>
      <c r="K54" s="7">
        <f t="shared" si="9"/>
        <v>100</v>
      </c>
      <c r="L54" s="7">
        <f>L35/K35*100</f>
        <v>33.51048466293109</v>
      </c>
      <c r="M54" s="7">
        <f>M35/K35*100</f>
        <v>2.6745999653399575</v>
      </c>
      <c r="N54" s="7"/>
    </row>
    <row r="55" spans="1:14" ht="9">
      <c r="A55" s="2" t="s">
        <v>21</v>
      </c>
      <c r="B55" s="11">
        <f t="shared" si="3"/>
        <v>68.02570742885035</v>
      </c>
      <c r="C55" s="11">
        <f t="shared" si="4"/>
        <v>9.960272802462272</v>
      </c>
      <c r="D55" s="11">
        <f>D36/K36*100</f>
        <v>2.0324596965547164</v>
      </c>
      <c r="E55" s="11">
        <f t="shared" si="5"/>
        <v>3.6568004013396065</v>
      </c>
      <c r="F55" s="11">
        <f t="shared" si="6"/>
        <v>1.7734871801825012</v>
      </c>
      <c r="G55" s="11">
        <f t="shared" si="7"/>
        <v>5.430287581522107</v>
      </c>
      <c r="H55" s="12">
        <f>H36/K36*100</f>
        <v>0.18711103277154825</v>
      </c>
      <c r="I55" s="12">
        <f>I36/K36*100</f>
        <v>14.364161457839003</v>
      </c>
      <c r="J55" s="11">
        <f t="shared" si="8"/>
        <v>31.974292571149643</v>
      </c>
      <c r="K55" s="11">
        <f t="shared" si="9"/>
        <v>100</v>
      </c>
      <c r="L55" s="11">
        <f>L36/K36*100</f>
        <v>23.638360473472268</v>
      </c>
      <c r="M55" s="11">
        <f>M36/K36*100</f>
        <v>1.747725516250186</v>
      </c>
      <c r="N55" s="7"/>
    </row>
    <row r="56" spans="1:13" ht="9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8" ht="9">
      <c r="A58" s="19" t="s">
        <v>37</v>
      </c>
    </row>
    <row r="59" ht="9">
      <c r="A59" s="3" t="s">
        <v>36</v>
      </c>
    </row>
    <row r="60" ht="9">
      <c r="A60" s="3" t="s">
        <v>44</v>
      </c>
    </row>
    <row r="61" ht="9">
      <c r="A61" s="3" t="s">
        <v>38</v>
      </c>
    </row>
    <row r="62" ht="9">
      <c r="A62" s="3" t="s">
        <v>39</v>
      </c>
    </row>
    <row r="63" ht="9">
      <c r="A63" s="3" t="s">
        <v>40</v>
      </c>
    </row>
    <row r="64" ht="9">
      <c r="A64" s="3" t="s">
        <v>41</v>
      </c>
    </row>
    <row r="65" ht="9">
      <c r="A65" s="3" t="s">
        <v>31</v>
      </c>
    </row>
    <row r="66" ht="9">
      <c r="A66" s="3" t="s">
        <v>32</v>
      </c>
    </row>
    <row r="67" ht="9">
      <c r="A67" s="3" t="s">
        <v>42</v>
      </c>
    </row>
    <row r="71" ht="9" customHeight="1"/>
    <row r="72" spans="1:13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</sheetData>
  <sheetProtection sheet="1" objects="1" scenarios="1"/>
  <mergeCells count="19">
    <mergeCell ref="A1:M1"/>
    <mergeCell ref="A5:A10"/>
    <mergeCell ref="B5:B10"/>
    <mergeCell ref="C5:J5"/>
    <mergeCell ref="K5:K10"/>
    <mergeCell ref="L5:M5"/>
    <mergeCell ref="C6:C10"/>
    <mergeCell ref="D6:D10"/>
    <mergeCell ref="E6:G6"/>
    <mergeCell ref="H6:H10"/>
    <mergeCell ref="A38:M38"/>
    <mergeCell ref="E7:E10"/>
    <mergeCell ref="F7:F10"/>
    <mergeCell ref="G7:G10"/>
    <mergeCell ref="A19:M19"/>
    <mergeCell ref="I6:I10"/>
    <mergeCell ref="J6:J10"/>
    <mergeCell ref="L6:L10"/>
    <mergeCell ref="M6:M10"/>
  </mergeCells>
  <printOptions horizontalCentered="1"/>
  <pageMargins left="0.5511811023622047" right="0.5511811023622047" top="0.984251968503937" bottom="0.7874015748031497" header="0.5118110236220472" footer="0.8661417322834646"/>
  <pageSetup orientation="portrait" paperSize="9" scale="95" r:id="rId1"/>
  <headerFooter alignWithMargins="0">
    <oddFooter>&amp;C62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 dcpt amb</dc:creator>
  <cp:keywords/>
  <dc:description/>
  <cp:lastModifiedBy>dibella</cp:lastModifiedBy>
  <cp:lastPrinted>2003-03-18T15:50:51Z</cp:lastPrinted>
  <dcterms:modified xsi:type="dcterms:W3CDTF">2003-06-10T09:55:12Z</dcterms:modified>
  <cp:category/>
  <cp:version/>
  <cp:contentType/>
  <cp:contentStatus/>
</cp:coreProperties>
</file>